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琢也\Desktop\七種競技2015\"/>
    </mc:Choice>
  </mc:AlternateContent>
  <bookViews>
    <workbookView xWindow="0" yWindow="0" windowWidth="19410" windowHeight="10980"/>
  </bookViews>
  <sheets>
    <sheet name="総合" sheetId="6" r:id="rId1"/>
    <sheet name="A" sheetId="4" r:id="rId2"/>
    <sheet name="B" sheetId="5" r:id="rId3"/>
    <sheet name="C" sheetId="1" r:id="rId4"/>
    <sheet name="Ｂ＋Ｃ" sheetId="7" r:id="rId5"/>
  </sheets>
  <definedNames>
    <definedName name="_xlnm._FilterDatabase" localSheetId="1" hidden="1">A!$B$6:$X$24</definedName>
    <definedName name="_xlnm._FilterDatabase" localSheetId="2" hidden="1">B!$B$6:$X$24</definedName>
    <definedName name="_xlnm._FilterDatabase" localSheetId="4" hidden="1">'Ｂ＋Ｃ'!$B$6:$X$46</definedName>
    <definedName name="_xlnm._FilterDatabase" localSheetId="3" hidden="1">'C'!$B$6:$X$29</definedName>
    <definedName name="_xlnm.Print_Area" localSheetId="1">A!$B$8:$X$24</definedName>
    <definedName name="_xlnm.Print_Area" localSheetId="2">B!$B$8:$X$24</definedName>
    <definedName name="_xlnm.Print_Area" localSheetId="4">'Ｂ＋Ｃ'!$B$8:$X$46</definedName>
    <definedName name="_xlnm.Print_Area" localSheetId="3">'C'!$B$8:$X$29</definedName>
    <definedName name="_xlnm.Print_Area" localSheetId="0">総合!$A$8:$W$63</definedName>
    <definedName name="_xlnm.Print_Titles" localSheetId="1">A!$1:$7</definedName>
    <definedName name="_xlnm.Print_Titles" localSheetId="2">B!$1:$7</definedName>
    <definedName name="_xlnm.Print_Titles" localSheetId="4">'Ｂ＋Ｃ'!$1:$7</definedName>
    <definedName name="_xlnm.Print_Titles" localSheetId="3">'C'!$1:$7</definedName>
    <definedName name="_xlnm.Print_Titles" localSheetId="0">総合!$1:$7</definedName>
  </definedNames>
  <calcPr calcId="152511"/>
</workbook>
</file>

<file path=xl/calcChain.xml><?xml version="1.0" encoding="utf-8"?>
<calcChain xmlns="http://schemas.openxmlformats.org/spreadsheetml/2006/main">
  <c r="T29" i="7" l="1"/>
  <c r="T18" i="7"/>
  <c r="T28" i="7"/>
  <c r="T22" i="7"/>
  <c r="T36" i="7"/>
  <c r="T46" i="7"/>
  <c r="T15" i="7"/>
  <c r="T16" i="7"/>
  <c r="T32" i="7"/>
  <c r="T43" i="7"/>
  <c r="T31" i="7"/>
  <c r="T20" i="7"/>
  <c r="T11" i="7"/>
  <c r="T38" i="7"/>
  <c r="T9" i="7"/>
  <c r="T45" i="7"/>
  <c r="T40" i="7"/>
  <c r="T30" i="7"/>
  <c r="T19" i="7"/>
  <c r="T41" i="7"/>
  <c r="T37" i="7"/>
  <c r="T33" i="7"/>
  <c r="T26" i="7"/>
  <c r="T14" i="7"/>
  <c r="T34" i="7"/>
  <c r="T39" i="7"/>
  <c r="T25" i="7"/>
  <c r="T23" i="7"/>
  <c r="T10" i="7"/>
  <c r="T35" i="7"/>
  <c r="T21" i="7"/>
  <c r="T17" i="7"/>
  <c r="T13" i="7"/>
  <c r="T8" i="7"/>
  <c r="T12" i="7"/>
  <c r="T42" i="7"/>
  <c r="T27" i="7"/>
  <c r="T24" i="7"/>
  <c r="T44" i="7"/>
  <c r="T21" i="1"/>
  <c r="T14" i="1"/>
  <c r="T28" i="1"/>
  <c r="T25" i="1"/>
  <c r="T22" i="1"/>
  <c r="T19" i="1"/>
  <c r="T12" i="1"/>
  <c r="T23" i="1"/>
  <c r="T26" i="1"/>
  <c r="T18" i="1"/>
  <c r="T16" i="1"/>
  <c r="T9" i="1"/>
  <c r="T24" i="1"/>
  <c r="T15" i="1"/>
  <c r="T13" i="1"/>
  <c r="T11" i="1"/>
  <c r="T8" i="1"/>
  <c r="T10" i="1"/>
  <c r="T29" i="1"/>
  <c r="T20" i="1"/>
  <c r="T17" i="1"/>
  <c r="T27" i="1"/>
  <c r="T16" i="5"/>
  <c r="T12" i="5"/>
  <c r="T15" i="5"/>
  <c r="T14" i="5"/>
  <c r="T19" i="5"/>
  <c r="T24" i="5"/>
  <c r="T10" i="5"/>
  <c r="T11" i="5"/>
  <c r="T18" i="5"/>
  <c r="T21" i="5"/>
  <c r="T17" i="5"/>
  <c r="T13" i="5"/>
  <c r="T9" i="5"/>
  <c r="T20" i="5"/>
  <c r="T8" i="5"/>
  <c r="T23" i="5"/>
  <c r="T22" i="5"/>
  <c r="T22" i="4"/>
  <c r="T23" i="4"/>
  <c r="T24" i="4"/>
  <c r="T21" i="4"/>
  <c r="T15" i="4"/>
  <c r="T8" i="4"/>
  <c r="T16" i="4"/>
  <c r="T14" i="4"/>
  <c r="T13" i="4"/>
  <c r="T20" i="4"/>
  <c r="T11" i="4"/>
  <c r="T12" i="4"/>
  <c r="T19" i="4"/>
  <c r="T17" i="4"/>
  <c r="T10" i="4"/>
  <c r="T9" i="4"/>
  <c r="T18" i="4"/>
  <c r="R29" i="7" l="1"/>
  <c r="R18" i="7"/>
  <c r="R28" i="7"/>
  <c r="R22" i="7"/>
  <c r="R36" i="7"/>
  <c r="R46" i="7"/>
  <c r="R15" i="7"/>
  <c r="R16" i="7"/>
  <c r="R32" i="7"/>
  <c r="R43" i="7"/>
  <c r="R31" i="7"/>
  <c r="R20" i="7"/>
  <c r="R11" i="7"/>
  <c r="R38" i="7"/>
  <c r="R9" i="7"/>
  <c r="R45" i="7"/>
  <c r="R40" i="7"/>
  <c r="R30" i="7"/>
  <c r="R19" i="7"/>
  <c r="R41" i="7"/>
  <c r="R37" i="7"/>
  <c r="R33" i="7"/>
  <c r="R26" i="7"/>
  <c r="R14" i="7"/>
  <c r="R34" i="7"/>
  <c r="R39" i="7"/>
  <c r="R25" i="7"/>
  <c r="R23" i="7"/>
  <c r="R10" i="7"/>
  <c r="R35" i="7"/>
  <c r="R21" i="7"/>
  <c r="R17" i="7"/>
  <c r="R13" i="7"/>
  <c r="R8" i="7"/>
  <c r="R12" i="7"/>
  <c r="R42" i="7"/>
  <c r="R27" i="7"/>
  <c r="R24" i="7"/>
  <c r="R44" i="7"/>
  <c r="R21" i="1"/>
  <c r="R14" i="1"/>
  <c r="R28" i="1"/>
  <c r="R25" i="1"/>
  <c r="R22" i="1"/>
  <c r="R19" i="1"/>
  <c r="R12" i="1"/>
  <c r="R23" i="1"/>
  <c r="R26" i="1"/>
  <c r="R18" i="1"/>
  <c r="R16" i="1"/>
  <c r="R9" i="1"/>
  <c r="R24" i="1"/>
  <c r="R15" i="1"/>
  <c r="R13" i="1"/>
  <c r="R11" i="1"/>
  <c r="R8" i="1"/>
  <c r="R10" i="1"/>
  <c r="R29" i="1"/>
  <c r="R20" i="1"/>
  <c r="R17" i="1"/>
  <c r="R27" i="1"/>
  <c r="P21" i="1"/>
  <c r="P14" i="1"/>
  <c r="P28" i="1"/>
  <c r="P25" i="1"/>
  <c r="P22" i="1"/>
  <c r="P19" i="1"/>
  <c r="P12" i="1"/>
  <c r="P23" i="1"/>
  <c r="P26" i="1"/>
  <c r="P18" i="1"/>
  <c r="P16" i="1"/>
  <c r="P9" i="1"/>
  <c r="P24" i="1"/>
  <c r="P15" i="1"/>
  <c r="P13" i="1"/>
  <c r="P11" i="1"/>
  <c r="P8" i="1"/>
  <c r="P10" i="1"/>
  <c r="P29" i="1"/>
  <c r="P20" i="1"/>
  <c r="P17" i="1"/>
  <c r="P27" i="1"/>
  <c r="R16" i="5"/>
  <c r="R12" i="5"/>
  <c r="R15" i="5"/>
  <c r="R14" i="5"/>
  <c r="R19" i="5"/>
  <c r="R24" i="5"/>
  <c r="R10" i="5"/>
  <c r="R11" i="5"/>
  <c r="R18" i="5"/>
  <c r="R21" i="5"/>
  <c r="R17" i="5"/>
  <c r="R13" i="5"/>
  <c r="R9" i="5"/>
  <c r="R20" i="5"/>
  <c r="R8" i="5"/>
  <c r="R23" i="5"/>
  <c r="R22" i="5"/>
  <c r="R22" i="4"/>
  <c r="R23" i="4"/>
  <c r="R24" i="4"/>
  <c r="R21" i="4"/>
  <c r="R15" i="4"/>
  <c r="R8" i="4"/>
  <c r="R16" i="4"/>
  <c r="R14" i="4"/>
  <c r="R13" i="4"/>
  <c r="R20" i="4"/>
  <c r="R11" i="4"/>
  <c r="R12" i="4"/>
  <c r="R19" i="4"/>
  <c r="R17" i="4"/>
  <c r="R10" i="4"/>
  <c r="R9" i="4"/>
  <c r="R18" i="4"/>
  <c r="P29" i="7"/>
  <c r="P18" i="7"/>
  <c r="P28" i="7"/>
  <c r="P22" i="7"/>
  <c r="P36" i="7"/>
  <c r="P46" i="7"/>
  <c r="P15" i="7"/>
  <c r="P16" i="7"/>
  <c r="P32" i="7"/>
  <c r="P43" i="7"/>
  <c r="P31" i="7"/>
  <c r="P20" i="7"/>
  <c r="P11" i="7"/>
  <c r="P38" i="7"/>
  <c r="P9" i="7"/>
  <c r="P45" i="7"/>
  <c r="P40" i="7"/>
  <c r="P30" i="7"/>
  <c r="P19" i="7"/>
  <c r="P41" i="7"/>
  <c r="P37" i="7"/>
  <c r="P33" i="7"/>
  <c r="P26" i="7"/>
  <c r="P14" i="7"/>
  <c r="P34" i="7"/>
  <c r="P39" i="7"/>
  <c r="P25" i="7"/>
  <c r="P23" i="7"/>
  <c r="P10" i="7"/>
  <c r="P35" i="7"/>
  <c r="P21" i="7"/>
  <c r="P17" i="7"/>
  <c r="P13" i="7"/>
  <c r="P8" i="7"/>
  <c r="P12" i="7"/>
  <c r="P42" i="7"/>
  <c r="P27" i="7"/>
  <c r="P24" i="7"/>
  <c r="P44" i="7"/>
  <c r="P16" i="5"/>
  <c r="P12" i="5"/>
  <c r="P15" i="5"/>
  <c r="P14" i="5"/>
  <c r="P19" i="5"/>
  <c r="P24" i="5"/>
  <c r="P10" i="5"/>
  <c r="P11" i="5"/>
  <c r="P18" i="5"/>
  <c r="P21" i="5"/>
  <c r="P17" i="5"/>
  <c r="P13" i="5"/>
  <c r="P9" i="5"/>
  <c r="P20" i="5"/>
  <c r="P8" i="5"/>
  <c r="P23" i="5"/>
  <c r="P22" i="5"/>
  <c r="M16" i="5"/>
  <c r="M12" i="5"/>
  <c r="M15" i="5"/>
  <c r="M14" i="5"/>
  <c r="M19" i="5"/>
  <c r="M24" i="5"/>
  <c r="M10" i="5"/>
  <c r="M11" i="5"/>
  <c r="M18" i="5"/>
  <c r="M21" i="5"/>
  <c r="M17" i="5"/>
  <c r="M13" i="5"/>
  <c r="M9" i="5"/>
  <c r="M20" i="5"/>
  <c r="M8" i="5"/>
  <c r="M23" i="5"/>
  <c r="M22" i="5"/>
  <c r="P22" i="4"/>
  <c r="P23" i="4"/>
  <c r="P24" i="4"/>
  <c r="P21" i="4"/>
  <c r="P15" i="4"/>
  <c r="P8" i="4"/>
  <c r="P16" i="4"/>
  <c r="P14" i="4"/>
  <c r="P13" i="4"/>
  <c r="P20" i="4"/>
  <c r="P11" i="4"/>
  <c r="P12" i="4"/>
  <c r="P19" i="4"/>
  <c r="P17" i="4"/>
  <c r="P10" i="4"/>
  <c r="P9" i="4"/>
  <c r="P18" i="4"/>
  <c r="M22" i="4" l="1"/>
  <c r="M23" i="4"/>
  <c r="M24" i="4"/>
  <c r="M21" i="4"/>
  <c r="N21" i="4" s="1"/>
  <c r="O21" i="4" s="1"/>
  <c r="M15" i="4"/>
  <c r="M8" i="4"/>
  <c r="M16" i="4"/>
  <c r="N16" i="4" s="1"/>
  <c r="O16" i="4" s="1"/>
  <c r="M14" i="4"/>
  <c r="N14" i="4" s="1"/>
  <c r="O14" i="4" s="1"/>
  <c r="M13" i="4"/>
  <c r="M20" i="4"/>
  <c r="M11" i="4"/>
  <c r="N11" i="4" s="1"/>
  <c r="O11" i="4" s="1"/>
  <c r="M12" i="4"/>
  <c r="N12" i="4" s="1"/>
  <c r="O12" i="4" s="1"/>
  <c r="M19" i="4"/>
  <c r="M17" i="4"/>
  <c r="M10" i="4"/>
  <c r="N10" i="4" s="1"/>
  <c r="O10" i="4" s="1"/>
  <c r="M9" i="4"/>
  <c r="N9" i="4" s="1"/>
  <c r="O9" i="4" s="1"/>
  <c r="M18" i="4"/>
  <c r="M21" i="1"/>
  <c r="M14" i="1"/>
  <c r="M28" i="1"/>
  <c r="M25" i="1"/>
  <c r="M22" i="1"/>
  <c r="M19" i="1"/>
  <c r="M12" i="1"/>
  <c r="M23" i="1"/>
  <c r="M26" i="1"/>
  <c r="M18" i="1"/>
  <c r="M16" i="1"/>
  <c r="M9" i="1"/>
  <c r="M24" i="1"/>
  <c r="M15" i="1"/>
  <c r="M13" i="1"/>
  <c r="M11" i="1"/>
  <c r="M8" i="1"/>
  <c r="M10" i="1"/>
  <c r="M29" i="1"/>
  <c r="M20" i="1"/>
  <c r="M17" i="1"/>
  <c r="M27" i="1"/>
  <c r="M29" i="7"/>
  <c r="N29" i="7" s="1"/>
  <c r="O29" i="7" s="1"/>
  <c r="M18" i="7"/>
  <c r="M28" i="7"/>
  <c r="M22" i="7"/>
  <c r="M36" i="7"/>
  <c r="N36" i="7" s="1"/>
  <c r="O36" i="7" s="1"/>
  <c r="M46" i="7"/>
  <c r="M15" i="7"/>
  <c r="M16" i="7"/>
  <c r="M32" i="7"/>
  <c r="N32" i="7" s="1"/>
  <c r="O32" i="7" s="1"/>
  <c r="M43" i="7"/>
  <c r="N43" i="7" s="1"/>
  <c r="O43" i="7" s="1"/>
  <c r="M31" i="7"/>
  <c r="M20" i="7"/>
  <c r="M11" i="7"/>
  <c r="N11" i="7" s="1"/>
  <c r="O11" i="7" s="1"/>
  <c r="M38" i="7"/>
  <c r="M9" i="7"/>
  <c r="M45" i="7"/>
  <c r="M40" i="7"/>
  <c r="N40" i="7" s="1"/>
  <c r="O40" i="7" s="1"/>
  <c r="M30" i="7"/>
  <c r="M19" i="7"/>
  <c r="M41" i="7"/>
  <c r="M37" i="7"/>
  <c r="N37" i="7" s="1"/>
  <c r="O37" i="7" s="1"/>
  <c r="M33" i="7"/>
  <c r="N33" i="7" s="1"/>
  <c r="O33" i="7" s="1"/>
  <c r="M26" i="7"/>
  <c r="M14" i="7"/>
  <c r="M34" i="7"/>
  <c r="N34" i="7" s="1"/>
  <c r="O34" i="7" s="1"/>
  <c r="M39" i="7"/>
  <c r="N39" i="7" s="1"/>
  <c r="O39" i="7" s="1"/>
  <c r="M25" i="7"/>
  <c r="M23" i="7"/>
  <c r="M10" i="7"/>
  <c r="N10" i="7" s="1"/>
  <c r="O10" i="7" s="1"/>
  <c r="M35" i="7"/>
  <c r="M21" i="7"/>
  <c r="M17" i="7"/>
  <c r="M13" i="7"/>
  <c r="N13" i="7" s="1"/>
  <c r="O13" i="7" s="1"/>
  <c r="M8" i="7"/>
  <c r="N8" i="7" s="1"/>
  <c r="O8" i="7" s="1"/>
  <c r="M12" i="7"/>
  <c r="M42" i="7"/>
  <c r="M27" i="7"/>
  <c r="N27" i="7" s="1"/>
  <c r="O27" i="7" s="1"/>
  <c r="M24" i="7"/>
  <c r="N24" i="7" s="1"/>
  <c r="O24" i="7" s="1"/>
  <c r="M44" i="7"/>
  <c r="K29" i="7"/>
  <c r="K18" i="7"/>
  <c r="L18" i="7" s="1"/>
  <c r="K28" i="7"/>
  <c r="K22" i="7"/>
  <c r="K36" i="7"/>
  <c r="L36" i="7" s="1"/>
  <c r="K46" i="7"/>
  <c r="L46" i="7" s="1"/>
  <c r="K15" i="7"/>
  <c r="K16" i="7"/>
  <c r="K32" i="7"/>
  <c r="K43" i="7"/>
  <c r="L43" i="7" s="1"/>
  <c r="K31" i="7"/>
  <c r="K20" i="7"/>
  <c r="K11" i="7"/>
  <c r="L11" i="7" s="1"/>
  <c r="K38" i="7"/>
  <c r="L38" i="7" s="1"/>
  <c r="K9" i="7"/>
  <c r="K45" i="7"/>
  <c r="K40" i="7"/>
  <c r="L40" i="7" s="1"/>
  <c r="K30" i="7"/>
  <c r="L30" i="7" s="1"/>
  <c r="K19" i="7"/>
  <c r="K41" i="7"/>
  <c r="K37" i="7"/>
  <c r="K33" i="7"/>
  <c r="L33" i="7" s="1"/>
  <c r="K26" i="7"/>
  <c r="K14" i="7"/>
  <c r="K34" i="7"/>
  <c r="L34" i="7" s="1"/>
  <c r="K39" i="7"/>
  <c r="L39" i="7" s="1"/>
  <c r="K25" i="7"/>
  <c r="K23" i="7"/>
  <c r="K10" i="7"/>
  <c r="L10" i="7" s="1"/>
  <c r="K35" i="7"/>
  <c r="L35" i="7" s="1"/>
  <c r="K21" i="7"/>
  <c r="K17" i="7"/>
  <c r="K13" i="7"/>
  <c r="L13" i="7" s="1"/>
  <c r="K8" i="7"/>
  <c r="L8" i="7" s="1"/>
  <c r="K12" i="7"/>
  <c r="K42" i="7"/>
  <c r="K27" i="7"/>
  <c r="L27" i="7" s="1"/>
  <c r="K24" i="7"/>
  <c r="L24" i="7" s="1"/>
  <c r="L21" i="7"/>
  <c r="K44" i="7"/>
  <c r="I29" i="7"/>
  <c r="I18" i="7"/>
  <c r="J18" i="7" s="1"/>
  <c r="I28" i="7"/>
  <c r="J28" i="7" s="1"/>
  <c r="I22" i="7"/>
  <c r="J22" i="7" s="1"/>
  <c r="I36" i="7"/>
  <c r="I46" i="7"/>
  <c r="J46" i="7" s="1"/>
  <c r="I15" i="7"/>
  <c r="I16" i="7"/>
  <c r="I32" i="7"/>
  <c r="I43" i="7"/>
  <c r="J43" i="7" s="1"/>
  <c r="I31" i="7"/>
  <c r="I20" i="7"/>
  <c r="J20" i="7" s="1"/>
  <c r="I11" i="7"/>
  <c r="I38" i="7"/>
  <c r="J38" i="7" s="1"/>
  <c r="I9" i="7"/>
  <c r="J9" i="7" s="1"/>
  <c r="I45" i="7"/>
  <c r="J45" i="7" s="1"/>
  <c r="I40" i="7"/>
  <c r="I30" i="7"/>
  <c r="J30" i="7" s="1"/>
  <c r="I19" i="7"/>
  <c r="J19" i="7" s="1"/>
  <c r="I41" i="7"/>
  <c r="J41" i="7" s="1"/>
  <c r="I37" i="7"/>
  <c r="I33" i="7"/>
  <c r="J33" i="7" s="1"/>
  <c r="I26" i="7"/>
  <c r="I14" i="7"/>
  <c r="I34" i="7"/>
  <c r="I39" i="7"/>
  <c r="J39" i="7" s="1"/>
  <c r="I25" i="7"/>
  <c r="I23" i="7"/>
  <c r="J23" i="7" s="1"/>
  <c r="I10" i="7"/>
  <c r="I35" i="7"/>
  <c r="J35" i="7" s="1"/>
  <c r="I21" i="7"/>
  <c r="J21" i="7" s="1"/>
  <c r="I17" i="7"/>
  <c r="J17" i="7" s="1"/>
  <c r="I13" i="7"/>
  <c r="I8" i="7"/>
  <c r="J8" i="7" s="1"/>
  <c r="I12" i="7"/>
  <c r="J12" i="7" s="1"/>
  <c r="I42" i="7"/>
  <c r="J42" i="7" s="1"/>
  <c r="I27" i="7"/>
  <c r="I24" i="7"/>
  <c r="J24" i="7" s="1"/>
  <c r="I44" i="7"/>
  <c r="J44" i="7" s="1"/>
  <c r="K21" i="1"/>
  <c r="K14" i="1"/>
  <c r="K28" i="1"/>
  <c r="K25" i="1"/>
  <c r="K22" i="1"/>
  <c r="K19" i="1"/>
  <c r="K12" i="1"/>
  <c r="K23" i="1"/>
  <c r="K26" i="1"/>
  <c r="K18" i="1"/>
  <c r="K16" i="1"/>
  <c r="K9" i="1"/>
  <c r="K24" i="1"/>
  <c r="K15" i="1"/>
  <c r="K13" i="1"/>
  <c r="K11" i="1"/>
  <c r="K8" i="1"/>
  <c r="K10" i="1"/>
  <c r="K29" i="1"/>
  <c r="K20" i="1"/>
  <c r="K17" i="1"/>
  <c r="K27" i="1"/>
  <c r="I21" i="1"/>
  <c r="I14" i="1"/>
  <c r="I28" i="1"/>
  <c r="I25" i="1"/>
  <c r="I22" i="1"/>
  <c r="I19" i="1"/>
  <c r="I12" i="1"/>
  <c r="I23" i="1"/>
  <c r="I26" i="1"/>
  <c r="I18" i="1"/>
  <c r="I16" i="1"/>
  <c r="I9" i="1"/>
  <c r="I24" i="1"/>
  <c r="I15" i="1"/>
  <c r="I13" i="1"/>
  <c r="I11" i="1"/>
  <c r="I8" i="1"/>
  <c r="I10" i="1"/>
  <c r="I29" i="1"/>
  <c r="I20" i="1"/>
  <c r="I17" i="1"/>
  <c r="I27" i="1"/>
  <c r="K16" i="5"/>
  <c r="K12" i="5"/>
  <c r="L12" i="5" s="1"/>
  <c r="K15" i="5"/>
  <c r="L15" i="5" s="1"/>
  <c r="K14" i="5"/>
  <c r="K19" i="5"/>
  <c r="K24" i="5"/>
  <c r="L24" i="5" s="1"/>
  <c r="K10" i="5"/>
  <c r="L10" i="5" s="1"/>
  <c r="K11" i="5"/>
  <c r="K18" i="5"/>
  <c r="K21" i="5"/>
  <c r="L21" i="5" s="1"/>
  <c r="K17" i="5"/>
  <c r="L17" i="5" s="1"/>
  <c r="K13" i="5"/>
  <c r="K9" i="5"/>
  <c r="K20" i="5"/>
  <c r="K8" i="5"/>
  <c r="L8" i="5" s="1"/>
  <c r="K23" i="5"/>
  <c r="K22" i="5"/>
  <c r="I16" i="5"/>
  <c r="I12" i="5"/>
  <c r="J12" i="5" s="1"/>
  <c r="I15" i="5"/>
  <c r="I14" i="5"/>
  <c r="I19" i="5"/>
  <c r="I24" i="5"/>
  <c r="J24" i="5" s="1"/>
  <c r="I10" i="5"/>
  <c r="I11" i="5"/>
  <c r="I18" i="5"/>
  <c r="I21" i="5"/>
  <c r="J21" i="5" s="1"/>
  <c r="I17" i="5"/>
  <c r="I13" i="5"/>
  <c r="I9" i="5"/>
  <c r="I20" i="5"/>
  <c r="J20" i="5" s="1"/>
  <c r="I8" i="5"/>
  <c r="I23" i="5"/>
  <c r="J23" i="5" s="1"/>
  <c r="I22" i="5"/>
  <c r="K22" i="4"/>
  <c r="L22" i="4" s="1"/>
  <c r="K23" i="4"/>
  <c r="K24" i="4"/>
  <c r="K21" i="4"/>
  <c r="L21" i="4" s="1"/>
  <c r="K15" i="4"/>
  <c r="L15" i="4" s="1"/>
  <c r="K8" i="4"/>
  <c r="K16" i="4"/>
  <c r="K14" i="4"/>
  <c r="K13" i="4"/>
  <c r="L13" i="4" s="1"/>
  <c r="K20" i="4"/>
  <c r="K11" i="4"/>
  <c r="K12" i="4"/>
  <c r="K19" i="4"/>
  <c r="L19" i="4" s="1"/>
  <c r="K17" i="4"/>
  <c r="K10" i="4"/>
  <c r="K9" i="4"/>
  <c r="K18" i="4"/>
  <c r="L18" i="4" s="1"/>
  <c r="I22" i="4"/>
  <c r="I23" i="4"/>
  <c r="I24" i="4"/>
  <c r="J24" i="4" s="1"/>
  <c r="I21" i="4"/>
  <c r="J21" i="4" s="1"/>
  <c r="I15" i="4"/>
  <c r="I8" i="4"/>
  <c r="I16" i="4"/>
  <c r="J16" i="4" s="1"/>
  <c r="I14" i="4"/>
  <c r="J14" i="4" s="1"/>
  <c r="I13" i="4"/>
  <c r="I20" i="4"/>
  <c r="J20" i="4" s="1"/>
  <c r="I11" i="4"/>
  <c r="J11" i="4" s="1"/>
  <c r="I12" i="4"/>
  <c r="J12" i="4" s="1"/>
  <c r="I19" i="4"/>
  <c r="I17" i="4"/>
  <c r="I10" i="4"/>
  <c r="J10" i="4" s="1"/>
  <c r="I9" i="4"/>
  <c r="J9" i="4" s="1"/>
  <c r="I18" i="4"/>
  <c r="J18" i="4" s="1"/>
  <c r="F29" i="7"/>
  <c r="F18" i="7"/>
  <c r="G18" i="7" s="1"/>
  <c r="H18" i="7" s="1"/>
  <c r="F28" i="7"/>
  <c r="G28" i="7" s="1"/>
  <c r="H28" i="7" s="1"/>
  <c r="F22" i="7"/>
  <c r="F36" i="7"/>
  <c r="G36" i="7" s="1"/>
  <c r="H36" i="7" s="1"/>
  <c r="F46" i="7"/>
  <c r="G46" i="7" s="1"/>
  <c r="H46" i="7" s="1"/>
  <c r="F15" i="7"/>
  <c r="G15" i="7" s="1"/>
  <c r="H15" i="7" s="1"/>
  <c r="F16" i="7"/>
  <c r="F32" i="7"/>
  <c r="G32" i="7" s="1"/>
  <c r="H32" i="7" s="1"/>
  <c r="F43" i="7"/>
  <c r="G43" i="7" s="1"/>
  <c r="H43" i="7" s="1"/>
  <c r="F31" i="7"/>
  <c r="G31" i="7" s="1"/>
  <c r="H31" i="7" s="1"/>
  <c r="F20" i="7"/>
  <c r="F11" i="7"/>
  <c r="F38" i="7"/>
  <c r="G38" i="7" s="1"/>
  <c r="H38" i="7" s="1"/>
  <c r="F9" i="7"/>
  <c r="G9" i="7" s="1"/>
  <c r="H9" i="7" s="1"/>
  <c r="F45" i="7"/>
  <c r="F40" i="7"/>
  <c r="F30" i="7"/>
  <c r="F19" i="7"/>
  <c r="G19" i="7" s="1"/>
  <c r="H19" i="7" s="1"/>
  <c r="F41" i="7"/>
  <c r="F37" i="7"/>
  <c r="F33" i="7"/>
  <c r="G33" i="7" s="1"/>
  <c r="H33" i="7" s="1"/>
  <c r="F26" i="7"/>
  <c r="G26" i="7" s="1"/>
  <c r="H26" i="7" s="1"/>
  <c r="F14" i="7"/>
  <c r="F34" i="7"/>
  <c r="G34" i="7" s="1"/>
  <c r="H34" i="7" s="1"/>
  <c r="F39" i="7"/>
  <c r="G39" i="7" s="1"/>
  <c r="H39" i="7" s="1"/>
  <c r="F25" i="7"/>
  <c r="G25" i="7" s="1"/>
  <c r="H25" i="7" s="1"/>
  <c r="F23" i="7"/>
  <c r="F10" i="7"/>
  <c r="G10" i="7" s="1"/>
  <c r="H10" i="7" s="1"/>
  <c r="F35" i="7"/>
  <c r="G35" i="7" s="1"/>
  <c r="H35" i="7" s="1"/>
  <c r="F21" i="7"/>
  <c r="G21" i="7" s="1"/>
  <c r="H21" i="7" s="1"/>
  <c r="F17" i="7"/>
  <c r="F13" i="7"/>
  <c r="F8" i="7"/>
  <c r="G8" i="7" s="1"/>
  <c r="H8" i="7" s="1"/>
  <c r="F12" i="7"/>
  <c r="G12" i="7" s="1"/>
  <c r="H12" i="7" s="1"/>
  <c r="F42" i="7"/>
  <c r="G42" i="7" s="1"/>
  <c r="H42" i="7" s="1"/>
  <c r="F27" i="7"/>
  <c r="G27" i="7" s="1"/>
  <c r="H27" i="7" s="1"/>
  <c r="F24" i="7"/>
  <c r="G24" i="7" s="1"/>
  <c r="H24" i="7" s="1"/>
  <c r="G30" i="7"/>
  <c r="H30" i="7" s="1"/>
  <c r="F44" i="7"/>
  <c r="F21" i="1"/>
  <c r="F14" i="1"/>
  <c r="F28" i="1"/>
  <c r="F25" i="1"/>
  <c r="F22" i="1"/>
  <c r="F19" i="1"/>
  <c r="F12" i="1"/>
  <c r="F23" i="1"/>
  <c r="F26" i="1"/>
  <c r="F18" i="1"/>
  <c r="F16" i="1"/>
  <c r="F9" i="1"/>
  <c r="F24" i="1"/>
  <c r="F15" i="1"/>
  <c r="F13" i="1"/>
  <c r="F11" i="1"/>
  <c r="F8" i="1"/>
  <c r="F10" i="1"/>
  <c r="F29" i="1"/>
  <c r="F20" i="1"/>
  <c r="F17" i="1"/>
  <c r="F27" i="1"/>
  <c r="F16" i="5"/>
  <c r="G16" i="5" s="1"/>
  <c r="H16" i="5" s="1"/>
  <c r="F12" i="5"/>
  <c r="F15" i="5"/>
  <c r="G15" i="5" s="1"/>
  <c r="H15" i="5" s="1"/>
  <c r="F14" i="5"/>
  <c r="F19" i="5"/>
  <c r="G19" i="5" s="1"/>
  <c r="H19" i="5" s="1"/>
  <c r="F24" i="5"/>
  <c r="G24" i="5" s="1"/>
  <c r="H24" i="5" s="1"/>
  <c r="F10" i="5"/>
  <c r="G10" i="5" s="1"/>
  <c r="H10" i="5" s="1"/>
  <c r="F11" i="5"/>
  <c r="F18" i="5"/>
  <c r="G18" i="5" s="1"/>
  <c r="H18" i="5" s="1"/>
  <c r="F21" i="5"/>
  <c r="G21" i="5" s="1"/>
  <c r="H21" i="5" s="1"/>
  <c r="F17" i="5"/>
  <c r="G17" i="5" s="1"/>
  <c r="H17" i="5" s="1"/>
  <c r="F13" i="5"/>
  <c r="F9" i="5"/>
  <c r="G9" i="5" s="1"/>
  <c r="H9" i="5" s="1"/>
  <c r="F20" i="5"/>
  <c r="G20" i="5" s="1"/>
  <c r="H20" i="5" s="1"/>
  <c r="F8" i="5"/>
  <c r="G8" i="5" s="1"/>
  <c r="H8" i="5" s="1"/>
  <c r="F23" i="5"/>
  <c r="F22" i="5"/>
  <c r="F22" i="4"/>
  <c r="G22" i="4" s="1"/>
  <c r="H22" i="4" s="1"/>
  <c r="F23" i="4"/>
  <c r="F24" i="4"/>
  <c r="F21" i="4"/>
  <c r="G21" i="4" s="1"/>
  <c r="H21" i="4" s="1"/>
  <c r="F15" i="4"/>
  <c r="G15" i="4" s="1"/>
  <c r="H15" i="4" s="1"/>
  <c r="F8" i="4"/>
  <c r="F16" i="4"/>
  <c r="G16" i="4" s="1"/>
  <c r="H16" i="4" s="1"/>
  <c r="F14" i="4"/>
  <c r="G14" i="4" s="1"/>
  <c r="H14" i="4" s="1"/>
  <c r="F13" i="4"/>
  <c r="G13" i="4" s="1"/>
  <c r="H13" i="4" s="1"/>
  <c r="F20" i="4"/>
  <c r="F11" i="4"/>
  <c r="F12" i="4"/>
  <c r="G12" i="4" s="1"/>
  <c r="H12" i="4" s="1"/>
  <c r="F19" i="4"/>
  <c r="G19" i="4" s="1"/>
  <c r="H19" i="4" s="1"/>
  <c r="F17" i="4"/>
  <c r="F10" i="4"/>
  <c r="G10" i="4" s="1"/>
  <c r="H10" i="4" s="1"/>
  <c r="F9" i="4"/>
  <c r="G9" i="4" s="1"/>
  <c r="H9" i="4" s="1"/>
  <c r="F18" i="4"/>
  <c r="G18" i="4" s="1"/>
  <c r="H18" i="4" s="1"/>
  <c r="U24" i="7"/>
  <c r="V24" i="7" s="1"/>
  <c r="S24" i="7"/>
  <c r="Q24" i="7"/>
  <c r="U27" i="7"/>
  <c r="V27" i="7" s="1"/>
  <c r="S27" i="7"/>
  <c r="Q27" i="7"/>
  <c r="J27" i="7"/>
  <c r="U42" i="7"/>
  <c r="V42" i="7" s="1"/>
  <c r="S42" i="7"/>
  <c r="Q42" i="7"/>
  <c r="N42" i="7"/>
  <c r="O42" i="7" s="1"/>
  <c r="L42" i="7"/>
  <c r="U12" i="7"/>
  <c r="V12" i="7" s="1"/>
  <c r="S12" i="7"/>
  <c r="Q12" i="7"/>
  <c r="N12" i="7"/>
  <c r="O12" i="7" s="1"/>
  <c r="L12" i="7"/>
  <c r="U8" i="7"/>
  <c r="V8" i="7" s="1"/>
  <c r="S8" i="7"/>
  <c r="Q8" i="7"/>
  <c r="U13" i="7"/>
  <c r="V13" i="7" s="1"/>
  <c r="S13" i="7"/>
  <c r="Q13" i="7"/>
  <c r="J13" i="7"/>
  <c r="G13" i="7"/>
  <c r="H13" i="7" s="1"/>
  <c r="U17" i="7"/>
  <c r="V17" i="7" s="1"/>
  <c r="S17" i="7"/>
  <c r="Q17" i="7"/>
  <c r="N17" i="7"/>
  <c r="O17" i="7" s="1"/>
  <c r="L17" i="7"/>
  <c r="G17" i="7"/>
  <c r="H17" i="7" s="1"/>
  <c r="U21" i="7"/>
  <c r="V21" i="7" s="1"/>
  <c r="S21" i="7"/>
  <c r="Q21" i="7"/>
  <c r="N21" i="7"/>
  <c r="O21" i="7" s="1"/>
  <c r="U35" i="7"/>
  <c r="V35" i="7" s="1"/>
  <c r="S35" i="7"/>
  <c r="Q35" i="7"/>
  <c r="N35" i="7"/>
  <c r="O35" i="7" s="1"/>
  <c r="U10" i="7"/>
  <c r="V10" i="7" s="1"/>
  <c r="S10" i="7"/>
  <c r="Q10" i="7"/>
  <c r="J10" i="7"/>
  <c r="U23" i="7"/>
  <c r="V23" i="7" s="1"/>
  <c r="S23" i="7"/>
  <c r="Q23" i="7"/>
  <c r="N23" i="7"/>
  <c r="O23" i="7" s="1"/>
  <c r="L23" i="7"/>
  <c r="G23" i="7"/>
  <c r="H23" i="7" s="1"/>
  <c r="U25" i="7"/>
  <c r="V25" i="7" s="1"/>
  <c r="S25" i="7"/>
  <c r="Q25" i="7"/>
  <c r="N25" i="7"/>
  <c r="O25" i="7" s="1"/>
  <c r="L25" i="7"/>
  <c r="J25" i="7"/>
  <c r="U39" i="7"/>
  <c r="V39" i="7" s="1"/>
  <c r="S39" i="7"/>
  <c r="Q39" i="7"/>
  <c r="U34" i="7"/>
  <c r="V34" i="7" s="1"/>
  <c r="S34" i="7"/>
  <c r="Q34" i="7"/>
  <c r="J34" i="7"/>
  <c r="U14" i="7"/>
  <c r="V14" i="7" s="1"/>
  <c r="S14" i="7"/>
  <c r="Q14" i="7"/>
  <c r="N14" i="7"/>
  <c r="O14" i="7" s="1"/>
  <c r="L14" i="7"/>
  <c r="J14" i="7"/>
  <c r="G14" i="7"/>
  <c r="H14" i="7" s="1"/>
  <c r="U26" i="7"/>
  <c r="V26" i="7" s="1"/>
  <c r="S26" i="7"/>
  <c r="Q26" i="7"/>
  <c r="N26" i="7"/>
  <c r="O26" i="7" s="1"/>
  <c r="L26" i="7"/>
  <c r="J26" i="7"/>
  <c r="U33" i="7"/>
  <c r="V33" i="7" s="1"/>
  <c r="S33" i="7"/>
  <c r="Q33" i="7"/>
  <c r="U37" i="7"/>
  <c r="V37" i="7" s="1"/>
  <c r="S37" i="7"/>
  <c r="Q37" i="7"/>
  <c r="L37" i="7"/>
  <c r="J37" i="7"/>
  <c r="G37" i="7"/>
  <c r="H37" i="7" s="1"/>
  <c r="U41" i="7"/>
  <c r="V41" i="7" s="1"/>
  <c r="S41" i="7"/>
  <c r="Q41" i="7"/>
  <c r="N41" i="7"/>
  <c r="O41" i="7" s="1"/>
  <c r="L41" i="7"/>
  <c r="G41" i="7"/>
  <c r="H41" i="7" s="1"/>
  <c r="U19" i="7"/>
  <c r="V19" i="7" s="1"/>
  <c r="S19" i="7"/>
  <c r="Q19" i="7"/>
  <c r="N19" i="7"/>
  <c r="O19" i="7" s="1"/>
  <c r="L19" i="7"/>
  <c r="U30" i="7"/>
  <c r="V30" i="7" s="1"/>
  <c r="S30" i="7"/>
  <c r="Q30" i="7"/>
  <c r="N30" i="7"/>
  <c r="O30" i="7" s="1"/>
  <c r="U40" i="7"/>
  <c r="V40" i="7" s="1"/>
  <c r="S40" i="7"/>
  <c r="Q40" i="7"/>
  <c r="J40" i="7"/>
  <c r="G40" i="7"/>
  <c r="H40" i="7" s="1"/>
  <c r="U45" i="7"/>
  <c r="V45" i="7" s="1"/>
  <c r="S45" i="7"/>
  <c r="Q45" i="7"/>
  <c r="N45" i="7"/>
  <c r="O45" i="7" s="1"/>
  <c r="L45" i="7"/>
  <c r="G45" i="7"/>
  <c r="H45" i="7" s="1"/>
  <c r="U9" i="7"/>
  <c r="V9" i="7" s="1"/>
  <c r="S9" i="7"/>
  <c r="Q9" i="7"/>
  <c r="N9" i="7"/>
  <c r="O9" i="7" s="1"/>
  <c r="L9" i="7"/>
  <c r="U38" i="7"/>
  <c r="V38" i="7" s="1"/>
  <c r="S38" i="7"/>
  <c r="Q38" i="7"/>
  <c r="N38" i="7"/>
  <c r="O38" i="7" s="1"/>
  <c r="U11" i="7"/>
  <c r="V11" i="7" s="1"/>
  <c r="S11" i="7"/>
  <c r="Q11" i="7"/>
  <c r="J11" i="7"/>
  <c r="G11" i="7"/>
  <c r="H11" i="7" s="1"/>
  <c r="U20" i="7"/>
  <c r="V20" i="7" s="1"/>
  <c r="S20" i="7"/>
  <c r="Q20" i="7"/>
  <c r="N20" i="7"/>
  <c r="O20" i="7" s="1"/>
  <c r="L20" i="7"/>
  <c r="G20" i="7"/>
  <c r="H20" i="7" s="1"/>
  <c r="U31" i="7"/>
  <c r="V31" i="7" s="1"/>
  <c r="S31" i="7"/>
  <c r="Q31" i="7"/>
  <c r="N31" i="7"/>
  <c r="O31" i="7" s="1"/>
  <c r="L31" i="7"/>
  <c r="J31" i="7"/>
  <c r="U43" i="7"/>
  <c r="V43" i="7" s="1"/>
  <c r="S43" i="7"/>
  <c r="Q43" i="7"/>
  <c r="U32" i="7"/>
  <c r="V32" i="7" s="1"/>
  <c r="S32" i="7"/>
  <c r="Q32" i="7"/>
  <c r="L32" i="7"/>
  <c r="J32" i="7"/>
  <c r="U16" i="7"/>
  <c r="V16" i="7" s="1"/>
  <c r="S16" i="7"/>
  <c r="Q16" i="7"/>
  <c r="N16" i="7"/>
  <c r="O16" i="7" s="1"/>
  <c r="L16" i="7"/>
  <c r="J16" i="7"/>
  <c r="G16" i="7"/>
  <c r="H16" i="7" s="1"/>
  <c r="U15" i="7"/>
  <c r="V15" i="7" s="1"/>
  <c r="S15" i="7"/>
  <c r="Q15" i="7"/>
  <c r="N15" i="7"/>
  <c r="O15" i="7" s="1"/>
  <c r="L15" i="7"/>
  <c r="J15" i="7"/>
  <c r="U46" i="7"/>
  <c r="V46" i="7" s="1"/>
  <c r="S46" i="7"/>
  <c r="Q46" i="7"/>
  <c r="N46" i="7"/>
  <c r="O46" i="7" s="1"/>
  <c r="U36" i="7"/>
  <c r="V36" i="7" s="1"/>
  <c r="S36" i="7"/>
  <c r="Q36" i="7"/>
  <c r="J36" i="7"/>
  <c r="U22" i="7"/>
  <c r="V22" i="7" s="1"/>
  <c r="S22" i="7"/>
  <c r="Q22" i="7"/>
  <c r="N22" i="7"/>
  <c r="O22" i="7" s="1"/>
  <c r="L22" i="7"/>
  <c r="G22" i="7"/>
  <c r="H22" i="7" s="1"/>
  <c r="U28" i="7"/>
  <c r="V28" i="7" s="1"/>
  <c r="S28" i="7"/>
  <c r="Q28" i="7"/>
  <c r="N28" i="7"/>
  <c r="O28" i="7" s="1"/>
  <c r="L28" i="7"/>
  <c r="U18" i="7"/>
  <c r="V18" i="7" s="1"/>
  <c r="S18" i="7"/>
  <c r="Q18" i="7"/>
  <c r="N18" i="7"/>
  <c r="O18" i="7" s="1"/>
  <c r="U29" i="7"/>
  <c r="V29" i="7" s="1"/>
  <c r="S29" i="7"/>
  <c r="Q29" i="7"/>
  <c r="L29" i="7"/>
  <c r="J29" i="7"/>
  <c r="G29" i="7"/>
  <c r="H29" i="7" s="1"/>
  <c r="U44" i="7"/>
  <c r="V44" i="7" s="1"/>
  <c r="S44" i="7"/>
  <c r="Q44" i="7"/>
  <c r="N44" i="7"/>
  <c r="O44" i="7" s="1"/>
  <c r="L44" i="7"/>
  <c r="G44" i="7"/>
  <c r="H44" i="7" s="1"/>
  <c r="T63" i="6"/>
  <c r="U63" i="6" s="1"/>
  <c r="R63" i="6"/>
  <c r="P63" i="6"/>
  <c r="M63" i="6"/>
  <c r="N63" i="6" s="1"/>
  <c r="K63" i="6"/>
  <c r="I63" i="6"/>
  <c r="F63" i="6"/>
  <c r="G63" i="6" s="1"/>
  <c r="T62" i="6"/>
  <c r="U62" i="6" s="1"/>
  <c r="R62" i="6"/>
  <c r="P62" i="6"/>
  <c r="M62" i="6"/>
  <c r="N62" i="6" s="1"/>
  <c r="K62" i="6"/>
  <c r="I62" i="6"/>
  <c r="F62" i="6"/>
  <c r="G62" i="6" s="1"/>
  <c r="T61" i="6"/>
  <c r="U61" i="6" s="1"/>
  <c r="R61" i="6"/>
  <c r="P61" i="6"/>
  <c r="M61" i="6"/>
  <c r="N61" i="6" s="1"/>
  <c r="K61" i="6"/>
  <c r="I61" i="6"/>
  <c r="F61" i="6"/>
  <c r="G61" i="6" s="1"/>
  <c r="T60" i="6"/>
  <c r="U60" i="6" s="1"/>
  <c r="R60" i="6"/>
  <c r="P60" i="6"/>
  <c r="M60" i="6"/>
  <c r="N60" i="6" s="1"/>
  <c r="K60" i="6"/>
  <c r="I60" i="6"/>
  <c r="F60" i="6"/>
  <c r="G60" i="6" s="1"/>
  <c r="T59" i="6"/>
  <c r="U59" i="6" s="1"/>
  <c r="R59" i="6"/>
  <c r="P59" i="6"/>
  <c r="M59" i="6"/>
  <c r="N59" i="6" s="1"/>
  <c r="K59" i="6"/>
  <c r="I59" i="6"/>
  <c r="F59" i="6"/>
  <c r="G59" i="6" s="1"/>
  <c r="T58" i="6"/>
  <c r="U58" i="6" s="1"/>
  <c r="R58" i="6"/>
  <c r="P58" i="6"/>
  <c r="M58" i="6"/>
  <c r="N58" i="6" s="1"/>
  <c r="K58" i="6"/>
  <c r="I58" i="6"/>
  <c r="F58" i="6"/>
  <c r="G58" i="6" s="1"/>
  <c r="T57" i="6"/>
  <c r="U57" i="6" s="1"/>
  <c r="R57" i="6"/>
  <c r="P57" i="6"/>
  <c r="M57" i="6"/>
  <c r="N57" i="6" s="1"/>
  <c r="K57" i="6"/>
  <c r="I57" i="6"/>
  <c r="F57" i="6"/>
  <c r="G57" i="6" s="1"/>
  <c r="T56" i="6"/>
  <c r="U56" i="6" s="1"/>
  <c r="R56" i="6"/>
  <c r="P56" i="6"/>
  <c r="M56" i="6"/>
  <c r="N56" i="6" s="1"/>
  <c r="K56" i="6"/>
  <c r="I56" i="6"/>
  <c r="F56" i="6"/>
  <c r="G56" i="6" s="1"/>
  <c r="T55" i="6"/>
  <c r="U55" i="6" s="1"/>
  <c r="R55" i="6"/>
  <c r="P55" i="6"/>
  <c r="M55" i="6"/>
  <c r="N55" i="6" s="1"/>
  <c r="K55" i="6"/>
  <c r="I55" i="6"/>
  <c r="F55" i="6"/>
  <c r="G55" i="6" s="1"/>
  <c r="T54" i="6"/>
  <c r="U54" i="6" s="1"/>
  <c r="R54" i="6"/>
  <c r="P54" i="6"/>
  <c r="M54" i="6"/>
  <c r="N54" i="6" s="1"/>
  <c r="K54" i="6"/>
  <c r="I54" i="6"/>
  <c r="F54" i="6"/>
  <c r="G54" i="6" s="1"/>
  <c r="T53" i="6"/>
  <c r="U53" i="6" s="1"/>
  <c r="R53" i="6"/>
  <c r="P53" i="6"/>
  <c r="M53" i="6"/>
  <c r="N53" i="6" s="1"/>
  <c r="K53" i="6"/>
  <c r="I53" i="6"/>
  <c r="F53" i="6"/>
  <c r="G53" i="6" s="1"/>
  <c r="T52" i="6"/>
  <c r="U52" i="6" s="1"/>
  <c r="R52" i="6"/>
  <c r="P52" i="6"/>
  <c r="M52" i="6"/>
  <c r="N52" i="6" s="1"/>
  <c r="K52" i="6"/>
  <c r="I52" i="6"/>
  <c r="F52" i="6"/>
  <c r="G52" i="6" s="1"/>
  <c r="T51" i="6"/>
  <c r="U51" i="6" s="1"/>
  <c r="R51" i="6"/>
  <c r="P51" i="6"/>
  <c r="M51" i="6"/>
  <c r="N51" i="6" s="1"/>
  <c r="K51" i="6"/>
  <c r="I51" i="6"/>
  <c r="F51" i="6"/>
  <c r="G51" i="6" s="1"/>
  <c r="T50" i="6"/>
  <c r="U50" i="6" s="1"/>
  <c r="R50" i="6"/>
  <c r="P50" i="6"/>
  <c r="M50" i="6"/>
  <c r="N50" i="6" s="1"/>
  <c r="K50" i="6"/>
  <c r="I50" i="6"/>
  <c r="F50" i="6"/>
  <c r="G50" i="6" s="1"/>
  <c r="T49" i="6"/>
  <c r="U49" i="6" s="1"/>
  <c r="R49" i="6"/>
  <c r="P49" i="6"/>
  <c r="M49" i="6"/>
  <c r="N49" i="6" s="1"/>
  <c r="K49" i="6"/>
  <c r="I49" i="6"/>
  <c r="F49" i="6"/>
  <c r="G49" i="6" s="1"/>
  <c r="T48" i="6"/>
  <c r="U48" i="6" s="1"/>
  <c r="R48" i="6"/>
  <c r="P48" i="6"/>
  <c r="M48" i="6"/>
  <c r="N48" i="6" s="1"/>
  <c r="K48" i="6"/>
  <c r="I48" i="6"/>
  <c r="F48" i="6"/>
  <c r="G48" i="6" s="1"/>
  <c r="T47" i="6"/>
  <c r="U47" i="6" s="1"/>
  <c r="R47" i="6"/>
  <c r="P47" i="6"/>
  <c r="M47" i="6"/>
  <c r="N47" i="6" s="1"/>
  <c r="K47" i="6"/>
  <c r="I47" i="6"/>
  <c r="F47" i="6"/>
  <c r="G47" i="6" s="1"/>
  <c r="T46" i="6"/>
  <c r="U46" i="6" s="1"/>
  <c r="R46" i="6"/>
  <c r="P46" i="6"/>
  <c r="M46" i="6"/>
  <c r="N46" i="6" s="1"/>
  <c r="K46" i="6"/>
  <c r="I46" i="6"/>
  <c r="F46" i="6"/>
  <c r="G46" i="6" s="1"/>
  <c r="T45" i="6"/>
  <c r="U45" i="6" s="1"/>
  <c r="R45" i="6"/>
  <c r="P45" i="6"/>
  <c r="M45" i="6"/>
  <c r="N45" i="6" s="1"/>
  <c r="K45" i="6"/>
  <c r="I45" i="6"/>
  <c r="F45" i="6"/>
  <c r="G45" i="6" s="1"/>
  <c r="T44" i="6"/>
  <c r="U44" i="6" s="1"/>
  <c r="R44" i="6"/>
  <c r="P44" i="6"/>
  <c r="M44" i="6"/>
  <c r="N44" i="6" s="1"/>
  <c r="K44" i="6"/>
  <c r="I44" i="6"/>
  <c r="F44" i="6"/>
  <c r="G44" i="6" s="1"/>
  <c r="T43" i="6"/>
  <c r="U43" i="6" s="1"/>
  <c r="R43" i="6"/>
  <c r="P43" i="6"/>
  <c r="M43" i="6"/>
  <c r="N43" i="6" s="1"/>
  <c r="K43" i="6"/>
  <c r="I43" i="6"/>
  <c r="F43" i="6"/>
  <c r="G43" i="6" s="1"/>
  <c r="T42" i="6"/>
  <c r="U42" i="6" s="1"/>
  <c r="R42" i="6"/>
  <c r="P42" i="6"/>
  <c r="M42" i="6"/>
  <c r="N42" i="6" s="1"/>
  <c r="K42" i="6"/>
  <c r="I42" i="6"/>
  <c r="F42" i="6"/>
  <c r="G42" i="6" s="1"/>
  <c r="T41" i="6"/>
  <c r="U41" i="6" s="1"/>
  <c r="R41" i="6"/>
  <c r="P41" i="6"/>
  <c r="M41" i="6"/>
  <c r="N41" i="6" s="1"/>
  <c r="K41" i="6"/>
  <c r="I41" i="6"/>
  <c r="F41" i="6"/>
  <c r="G41" i="6" s="1"/>
  <c r="T40" i="6"/>
  <c r="U40" i="6" s="1"/>
  <c r="R40" i="6"/>
  <c r="P40" i="6"/>
  <c r="M40" i="6"/>
  <c r="N40" i="6" s="1"/>
  <c r="K40" i="6"/>
  <c r="I40" i="6"/>
  <c r="F40" i="6"/>
  <c r="G40" i="6" s="1"/>
  <c r="T39" i="6"/>
  <c r="U39" i="6" s="1"/>
  <c r="R39" i="6"/>
  <c r="P39" i="6"/>
  <c r="M39" i="6"/>
  <c r="N39" i="6" s="1"/>
  <c r="K39" i="6"/>
  <c r="I39" i="6"/>
  <c r="F39" i="6"/>
  <c r="G39" i="6" s="1"/>
  <c r="T38" i="6"/>
  <c r="U38" i="6" s="1"/>
  <c r="R38" i="6"/>
  <c r="P38" i="6"/>
  <c r="M38" i="6"/>
  <c r="N38" i="6" s="1"/>
  <c r="K38" i="6"/>
  <c r="I38" i="6"/>
  <c r="F38" i="6"/>
  <c r="G38" i="6" s="1"/>
  <c r="T37" i="6"/>
  <c r="U37" i="6" s="1"/>
  <c r="R37" i="6"/>
  <c r="P37" i="6"/>
  <c r="M37" i="6"/>
  <c r="N37" i="6" s="1"/>
  <c r="K37" i="6"/>
  <c r="I37" i="6"/>
  <c r="F37" i="6"/>
  <c r="G37" i="6" s="1"/>
  <c r="T36" i="6"/>
  <c r="U36" i="6" s="1"/>
  <c r="R36" i="6"/>
  <c r="P36" i="6"/>
  <c r="M36" i="6"/>
  <c r="N36" i="6" s="1"/>
  <c r="K36" i="6"/>
  <c r="I36" i="6"/>
  <c r="F36" i="6"/>
  <c r="G36" i="6" s="1"/>
  <c r="T35" i="6"/>
  <c r="U35" i="6" s="1"/>
  <c r="R35" i="6"/>
  <c r="P35" i="6"/>
  <c r="M35" i="6"/>
  <c r="N35" i="6" s="1"/>
  <c r="K35" i="6"/>
  <c r="I35" i="6"/>
  <c r="F35" i="6"/>
  <c r="G35" i="6" s="1"/>
  <c r="T34" i="6"/>
  <c r="U34" i="6" s="1"/>
  <c r="R34" i="6"/>
  <c r="P34" i="6"/>
  <c r="M34" i="6"/>
  <c r="N34" i="6" s="1"/>
  <c r="K34" i="6"/>
  <c r="I34" i="6"/>
  <c r="F34" i="6"/>
  <c r="G34" i="6" s="1"/>
  <c r="T33" i="6"/>
  <c r="U33" i="6" s="1"/>
  <c r="R33" i="6"/>
  <c r="P33" i="6"/>
  <c r="M33" i="6"/>
  <c r="N33" i="6" s="1"/>
  <c r="K33" i="6"/>
  <c r="I33" i="6"/>
  <c r="F33" i="6"/>
  <c r="G33" i="6" s="1"/>
  <c r="T32" i="6"/>
  <c r="U32" i="6" s="1"/>
  <c r="R32" i="6"/>
  <c r="P32" i="6"/>
  <c r="M32" i="6"/>
  <c r="N32" i="6" s="1"/>
  <c r="K32" i="6"/>
  <c r="I32" i="6"/>
  <c r="F32" i="6"/>
  <c r="G32" i="6" s="1"/>
  <c r="T31" i="6"/>
  <c r="U31" i="6" s="1"/>
  <c r="R31" i="6"/>
  <c r="P31" i="6"/>
  <c r="M31" i="6"/>
  <c r="N31" i="6" s="1"/>
  <c r="K31" i="6"/>
  <c r="I31" i="6"/>
  <c r="F31" i="6"/>
  <c r="G31" i="6" s="1"/>
  <c r="T30" i="6"/>
  <c r="U30" i="6" s="1"/>
  <c r="R30" i="6"/>
  <c r="P30" i="6"/>
  <c r="M30" i="6"/>
  <c r="N30" i="6" s="1"/>
  <c r="K30" i="6"/>
  <c r="I30" i="6"/>
  <c r="F30" i="6"/>
  <c r="G30" i="6" s="1"/>
  <c r="T29" i="6"/>
  <c r="U29" i="6" s="1"/>
  <c r="R29" i="6"/>
  <c r="P29" i="6"/>
  <c r="M29" i="6"/>
  <c r="N29" i="6" s="1"/>
  <c r="K29" i="6"/>
  <c r="I29" i="6"/>
  <c r="F29" i="6"/>
  <c r="G29" i="6" s="1"/>
  <c r="T28" i="6"/>
  <c r="U28" i="6" s="1"/>
  <c r="R28" i="6"/>
  <c r="P28" i="6"/>
  <c r="M28" i="6"/>
  <c r="N28" i="6" s="1"/>
  <c r="K28" i="6"/>
  <c r="I28" i="6"/>
  <c r="F28" i="6"/>
  <c r="G28" i="6" s="1"/>
  <c r="T27" i="6"/>
  <c r="U27" i="6" s="1"/>
  <c r="R27" i="6"/>
  <c r="P27" i="6"/>
  <c r="M27" i="6"/>
  <c r="N27" i="6" s="1"/>
  <c r="K27" i="6"/>
  <c r="I27" i="6"/>
  <c r="F27" i="6"/>
  <c r="G27" i="6" s="1"/>
  <c r="T26" i="6"/>
  <c r="U26" i="6" s="1"/>
  <c r="R26" i="6"/>
  <c r="P26" i="6"/>
  <c r="M26" i="6"/>
  <c r="N26" i="6" s="1"/>
  <c r="K26" i="6"/>
  <c r="I26" i="6"/>
  <c r="F26" i="6"/>
  <c r="G26" i="6" s="1"/>
  <c r="T25" i="6"/>
  <c r="U25" i="6" s="1"/>
  <c r="R25" i="6"/>
  <c r="P25" i="6"/>
  <c r="M25" i="6"/>
  <c r="N25" i="6" s="1"/>
  <c r="K25" i="6"/>
  <c r="I25" i="6"/>
  <c r="F25" i="6"/>
  <c r="G25" i="6" s="1"/>
  <c r="T24" i="6"/>
  <c r="U24" i="6" s="1"/>
  <c r="R24" i="6"/>
  <c r="P24" i="6"/>
  <c r="M24" i="6"/>
  <c r="N24" i="6" s="1"/>
  <c r="K24" i="6"/>
  <c r="I24" i="6"/>
  <c r="F24" i="6"/>
  <c r="G24" i="6" s="1"/>
  <c r="T23" i="6"/>
  <c r="U23" i="6" s="1"/>
  <c r="R23" i="6"/>
  <c r="P23" i="6"/>
  <c r="M23" i="6"/>
  <c r="N23" i="6" s="1"/>
  <c r="K23" i="6"/>
  <c r="I23" i="6"/>
  <c r="F23" i="6"/>
  <c r="G23" i="6" s="1"/>
  <c r="T22" i="6"/>
  <c r="U22" i="6" s="1"/>
  <c r="R22" i="6"/>
  <c r="P22" i="6"/>
  <c r="M22" i="6"/>
  <c r="N22" i="6" s="1"/>
  <c r="K22" i="6"/>
  <c r="I22" i="6"/>
  <c r="F22" i="6"/>
  <c r="G22" i="6" s="1"/>
  <c r="T21" i="6"/>
  <c r="U21" i="6" s="1"/>
  <c r="R21" i="6"/>
  <c r="P21" i="6"/>
  <c r="M21" i="6"/>
  <c r="N21" i="6" s="1"/>
  <c r="K21" i="6"/>
  <c r="I21" i="6"/>
  <c r="F21" i="6"/>
  <c r="G21" i="6" s="1"/>
  <c r="T20" i="6"/>
  <c r="U20" i="6" s="1"/>
  <c r="R20" i="6"/>
  <c r="P20" i="6"/>
  <c r="M20" i="6"/>
  <c r="N20" i="6" s="1"/>
  <c r="K20" i="6"/>
  <c r="I20" i="6"/>
  <c r="F20" i="6"/>
  <c r="G20" i="6" s="1"/>
  <c r="T19" i="6"/>
  <c r="U19" i="6" s="1"/>
  <c r="R19" i="6"/>
  <c r="P19" i="6"/>
  <c r="M19" i="6"/>
  <c r="N19" i="6" s="1"/>
  <c r="K19" i="6"/>
  <c r="I19" i="6"/>
  <c r="F19" i="6"/>
  <c r="G19" i="6" s="1"/>
  <c r="T18" i="6"/>
  <c r="U18" i="6" s="1"/>
  <c r="R18" i="6"/>
  <c r="P18" i="6"/>
  <c r="M18" i="6"/>
  <c r="N18" i="6" s="1"/>
  <c r="K18" i="6"/>
  <c r="I18" i="6"/>
  <c r="F18" i="6"/>
  <c r="G18" i="6" s="1"/>
  <c r="T17" i="6"/>
  <c r="U17" i="6" s="1"/>
  <c r="R17" i="6"/>
  <c r="P17" i="6"/>
  <c r="M17" i="6"/>
  <c r="N17" i="6" s="1"/>
  <c r="K17" i="6"/>
  <c r="I17" i="6"/>
  <c r="F17" i="6"/>
  <c r="G17" i="6" s="1"/>
  <c r="T16" i="6"/>
  <c r="U16" i="6" s="1"/>
  <c r="R16" i="6"/>
  <c r="P16" i="6"/>
  <c r="M16" i="6"/>
  <c r="N16" i="6" s="1"/>
  <c r="K16" i="6"/>
  <c r="I16" i="6"/>
  <c r="F16" i="6"/>
  <c r="G16" i="6" s="1"/>
  <c r="T15" i="6"/>
  <c r="U15" i="6" s="1"/>
  <c r="R15" i="6"/>
  <c r="P15" i="6"/>
  <c r="M15" i="6"/>
  <c r="N15" i="6" s="1"/>
  <c r="K15" i="6"/>
  <c r="I15" i="6"/>
  <c r="F15" i="6"/>
  <c r="G15" i="6" s="1"/>
  <c r="T14" i="6"/>
  <c r="U14" i="6" s="1"/>
  <c r="R14" i="6"/>
  <c r="P14" i="6"/>
  <c r="M14" i="6"/>
  <c r="N14" i="6" s="1"/>
  <c r="K14" i="6"/>
  <c r="I14" i="6"/>
  <c r="F14" i="6"/>
  <c r="G14" i="6" s="1"/>
  <c r="T13" i="6"/>
  <c r="U13" i="6" s="1"/>
  <c r="R13" i="6"/>
  <c r="P13" i="6"/>
  <c r="M13" i="6"/>
  <c r="N13" i="6" s="1"/>
  <c r="K13" i="6"/>
  <c r="I13" i="6"/>
  <c r="F13" i="6"/>
  <c r="G13" i="6" s="1"/>
  <c r="T12" i="6"/>
  <c r="U12" i="6" s="1"/>
  <c r="R12" i="6"/>
  <c r="P12" i="6"/>
  <c r="M12" i="6"/>
  <c r="N12" i="6" s="1"/>
  <c r="K12" i="6"/>
  <c r="I12" i="6"/>
  <c r="F12" i="6"/>
  <c r="G12" i="6" s="1"/>
  <c r="T11" i="6"/>
  <c r="U11" i="6" s="1"/>
  <c r="R11" i="6"/>
  <c r="P11" i="6"/>
  <c r="M11" i="6"/>
  <c r="N11" i="6" s="1"/>
  <c r="K11" i="6"/>
  <c r="I11" i="6"/>
  <c r="G11" i="6"/>
  <c r="F11" i="6"/>
  <c r="T10" i="6"/>
  <c r="U10" i="6" s="1"/>
  <c r="R10" i="6"/>
  <c r="P10" i="6"/>
  <c r="M10" i="6"/>
  <c r="N10" i="6" s="1"/>
  <c r="K10" i="6"/>
  <c r="I10" i="6"/>
  <c r="F10" i="6"/>
  <c r="G10" i="6" s="1"/>
  <c r="T9" i="6"/>
  <c r="U9" i="6" s="1"/>
  <c r="R9" i="6"/>
  <c r="P9" i="6"/>
  <c r="M9" i="6"/>
  <c r="N9" i="6" s="1"/>
  <c r="K9" i="6"/>
  <c r="I9" i="6"/>
  <c r="F9" i="6"/>
  <c r="G9" i="6" s="1"/>
  <c r="T8" i="6"/>
  <c r="U8" i="6" s="1"/>
  <c r="R8" i="6"/>
  <c r="P8" i="6"/>
  <c r="M8" i="6"/>
  <c r="N8" i="6" s="1"/>
  <c r="K8" i="6"/>
  <c r="I8" i="6"/>
  <c r="F8" i="6"/>
  <c r="G8" i="6" s="1"/>
  <c r="U23" i="5"/>
  <c r="V23" i="5" s="1"/>
  <c r="S23" i="5"/>
  <c r="Q23" i="5"/>
  <c r="N23" i="5"/>
  <c r="O23" i="5" s="1"/>
  <c r="L23" i="5"/>
  <c r="G23" i="5"/>
  <c r="H23" i="5" s="1"/>
  <c r="U8" i="5"/>
  <c r="V8" i="5" s="1"/>
  <c r="S8" i="5"/>
  <c r="Q8" i="5"/>
  <c r="N8" i="5"/>
  <c r="O8" i="5" s="1"/>
  <c r="J8" i="5"/>
  <c r="U20" i="5"/>
  <c r="V20" i="5" s="1"/>
  <c r="S20" i="5"/>
  <c r="Q20" i="5"/>
  <c r="N20" i="5"/>
  <c r="O20" i="5" s="1"/>
  <c r="L20" i="5"/>
  <c r="U9" i="5"/>
  <c r="V9" i="5" s="1"/>
  <c r="S9" i="5"/>
  <c r="Q9" i="5"/>
  <c r="N9" i="5"/>
  <c r="O9" i="5" s="1"/>
  <c r="L9" i="5"/>
  <c r="J9" i="5"/>
  <c r="U13" i="5"/>
  <c r="V13" i="5" s="1"/>
  <c r="S13" i="5"/>
  <c r="Q13" i="5"/>
  <c r="N13" i="5"/>
  <c r="O13" i="5" s="1"/>
  <c r="L13" i="5"/>
  <c r="J13" i="5"/>
  <c r="G13" i="5"/>
  <c r="H13" i="5" s="1"/>
  <c r="U17" i="5"/>
  <c r="V17" i="5" s="1"/>
  <c r="S17" i="5"/>
  <c r="Q17" i="5"/>
  <c r="N17" i="5"/>
  <c r="O17" i="5" s="1"/>
  <c r="J17" i="5"/>
  <c r="U21" i="5"/>
  <c r="V21" i="5" s="1"/>
  <c r="S21" i="5"/>
  <c r="Q21" i="5"/>
  <c r="N21" i="5"/>
  <c r="O21" i="5" s="1"/>
  <c r="U18" i="5"/>
  <c r="V18" i="5" s="1"/>
  <c r="S18" i="5"/>
  <c r="Q18" i="5"/>
  <c r="N18" i="5"/>
  <c r="O18" i="5" s="1"/>
  <c r="L18" i="5"/>
  <c r="J18" i="5"/>
  <c r="U11" i="5"/>
  <c r="V11" i="5" s="1"/>
  <c r="S11" i="5"/>
  <c r="Q11" i="5"/>
  <c r="N11" i="5"/>
  <c r="O11" i="5" s="1"/>
  <c r="L11" i="5"/>
  <c r="J11" i="5"/>
  <c r="G11" i="5"/>
  <c r="H11" i="5" s="1"/>
  <c r="U10" i="5"/>
  <c r="V10" i="5" s="1"/>
  <c r="S10" i="5"/>
  <c r="Q10" i="5"/>
  <c r="N10" i="5"/>
  <c r="O10" i="5" s="1"/>
  <c r="J10" i="5"/>
  <c r="U24" i="5"/>
  <c r="V24" i="5" s="1"/>
  <c r="S24" i="5"/>
  <c r="Q24" i="5"/>
  <c r="N24" i="5"/>
  <c r="O24" i="5" s="1"/>
  <c r="U19" i="5"/>
  <c r="V19" i="5" s="1"/>
  <c r="S19" i="5"/>
  <c r="Q19" i="5"/>
  <c r="N19" i="5"/>
  <c r="O19" i="5" s="1"/>
  <c r="L19" i="5"/>
  <c r="J19" i="5"/>
  <c r="U14" i="5"/>
  <c r="V14" i="5" s="1"/>
  <c r="S14" i="5"/>
  <c r="Q14" i="5"/>
  <c r="N14" i="5"/>
  <c r="O14" i="5" s="1"/>
  <c r="L14" i="5"/>
  <c r="J14" i="5"/>
  <c r="G14" i="5"/>
  <c r="H14" i="5" s="1"/>
  <c r="U15" i="5"/>
  <c r="V15" i="5" s="1"/>
  <c r="S15" i="5"/>
  <c r="Q15" i="5"/>
  <c r="N15" i="5"/>
  <c r="O15" i="5" s="1"/>
  <c r="J15" i="5"/>
  <c r="U12" i="5"/>
  <c r="V12" i="5" s="1"/>
  <c r="S12" i="5"/>
  <c r="Q12" i="5"/>
  <c r="N12" i="5"/>
  <c r="O12" i="5" s="1"/>
  <c r="G12" i="5"/>
  <c r="H12" i="5" s="1"/>
  <c r="U16" i="5"/>
  <c r="V16" i="5" s="1"/>
  <c r="S16" i="5"/>
  <c r="Q16" i="5"/>
  <c r="N16" i="5"/>
  <c r="O16" i="5" s="1"/>
  <c r="L16" i="5"/>
  <c r="J16" i="5"/>
  <c r="U22" i="5"/>
  <c r="V22" i="5" s="1"/>
  <c r="S22" i="5"/>
  <c r="Q22" i="5"/>
  <c r="N22" i="5"/>
  <c r="O22" i="5" s="1"/>
  <c r="L22" i="5"/>
  <c r="J22" i="5"/>
  <c r="G22" i="5"/>
  <c r="H22" i="5" s="1"/>
  <c r="U9" i="4"/>
  <c r="V9" i="4" s="1"/>
  <c r="S9" i="4"/>
  <c r="Q9" i="4"/>
  <c r="L9" i="4"/>
  <c r="U10" i="4"/>
  <c r="V10" i="4" s="1"/>
  <c r="S10" i="4"/>
  <c r="Q10" i="4"/>
  <c r="L10" i="4"/>
  <c r="U17" i="4"/>
  <c r="V17" i="4" s="1"/>
  <c r="S17" i="4"/>
  <c r="Q17" i="4"/>
  <c r="N17" i="4"/>
  <c r="O17" i="4" s="1"/>
  <c r="L17" i="4"/>
  <c r="J17" i="4"/>
  <c r="G17" i="4"/>
  <c r="H17" i="4" s="1"/>
  <c r="U19" i="4"/>
  <c r="V19" i="4" s="1"/>
  <c r="S19" i="4"/>
  <c r="Q19" i="4"/>
  <c r="N19" i="4"/>
  <c r="O19" i="4" s="1"/>
  <c r="J19" i="4"/>
  <c r="U12" i="4"/>
  <c r="V12" i="4" s="1"/>
  <c r="S12" i="4"/>
  <c r="Q12" i="4"/>
  <c r="L12" i="4"/>
  <c r="U11" i="4"/>
  <c r="V11" i="4" s="1"/>
  <c r="S11" i="4"/>
  <c r="Q11" i="4"/>
  <c r="L11" i="4"/>
  <c r="G11" i="4"/>
  <c r="H11" i="4" s="1"/>
  <c r="U20" i="4"/>
  <c r="V20" i="4" s="1"/>
  <c r="S20" i="4"/>
  <c r="Q20" i="4"/>
  <c r="N20" i="4"/>
  <c r="O20" i="4" s="1"/>
  <c r="L20" i="4"/>
  <c r="G20" i="4"/>
  <c r="H20" i="4" s="1"/>
  <c r="U13" i="4"/>
  <c r="V13" i="4" s="1"/>
  <c r="S13" i="4"/>
  <c r="Q13" i="4"/>
  <c r="N13" i="4"/>
  <c r="O13" i="4" s="1"/>
  <c r="J13" i="4"/>
  <c r="U14" i="4"/>
  <c r="V14" i="4" s="1"/>
  <c r="S14" i="4"/>
  <c r="Q14" i="4"/>
  <c r="L14" i="4"/>
  <c r="U16" i="4"/>
  <c r="V16" i="4" s="1"/>
  <c r="S16" i="4"/>
  <c r="Q16" i="4"/>
  <c r="L16" i="4"/>
  <c r="U8" i="4"/>
  <c r="V8" i="4" s="1"/>
  <c r="S8" i="4"/>
  <c r="Q8" i="4"/>
  <c r="N8" i="4"/>
  <c r="O8" i="4" s="1"/>
  <c r="L8" i="4"/>
  <c r="J8" i="4"/>
  <c r="G8" i="4"/>
  <c r="H8" i="4" s="1"/>
  <c r="U15" i="4"/>
  <c r="V15" i="4" s="1"/>
  <c r="S15" i="4"/>
  <c r="Q15" i="4"/>
  <c r="N15" i="4"/>
  <c r="O15" i="4" s="1"/>
  <c r="J15" i="4"/>
  <c r="U21" i="4"/>
  <c r="V21" i="4" s="1"/>
  <c r="S21" i="4"/>
  <c r="Q21" i="4"/>
  <c r="U24" i="4"/>
  <c r="V24" i="4" s="1"/>
  <c r="S24" i="4"/>
  <c r="Q24" i="4"/>
  <c r="N24" i="4"/>
  <c r="O24" i="4" s="1"/>
  <c r="L24" i="4"/>
  <c r="G24" i="4"/>
  <c r="H24" i="4" s="1"/>
  <c r="U23" i="4"/>
  <c r="V23" i="4" s="1"/>
  <c r="S23" i="4"/>
  <c r="Q23" i="4"/>
  <c r="N23" i="4"/>
  <c r="O23" i="4" s="1"/>
  <c r="L23" i="4"/>
  <c r="J23" i="4"/>
  <c r="G23" i="4"/>
  <c r="H23" i="4" s="1"/>
  <c r="U22" i="4"/>
  <c r="V22" i="4" s="1"/>
  <c r="S22" i="4"/>
  <c r="Q22" i="4"/>
  <c r="N22" i="4"/>
  <c r="O22" i="4" s="1"/>
  <c r="J22" i="4"/>
  <c r="U18" i="4"/>
  <c r="V18" i="4" s="1"/>
  <c r="S18" i="4"/>
  <c r="Q18" i="4"/>
  <c r="N18" i="4"/>
  <c r="O18" i="4" s="1"/>
  <c r="W13" i="5" l="1"/>
  <c r="W29" i="7"/>
  <c r="W11" i="7"/>
  <c r="W32" i="7"/>
  <c r="W33" i="7"/>
  <c r="W36" i="7"/>
  <c r="W17" i="5"/>
  <c r="W8" i="5"/>
  <c r="W20" i="5"/>
  <c r="W10" i="5"/>
  <c r="W20" i="4"/>
  <c r="W9" i="4"/>
  <c r="W18" i="4"/>
  <c r="V63" i="6"/>
  <c r="V52" i="6"/>
  <c r="V50" i="6"/>
  <c r="V48" i="6"/>
  <c r="V46" i="6"/>
  <c r="V45" i="6"/>
  <c r="V44" i="6"/>
  <c r="V43" i="6"/>
  <c r="V42" i="6"/>
  <c r="V35" i="6"/>
  <c r="V29" i="6"/>
  <c r="V25" i="6"/>
  <c r="V20" i="6"/>
  <c r="V18" i="6"/>
  <c r="V10" i="6"/>
  <c r="V59" i="6"/>
  <c r="V55" i="6"/>
  <c r="V54" i="6"/>
  <c r="V53" i="6"/>
  <c r="V49" i="6"/>
  <c r="V47" i="6"/>
  <c r="V41" i="6"/>
  <c r="V40" i="6"/>
  <c r="V39" i="6"/>
  <c r="V38" i="6"/>
  <c r="V37" i="6"/>
  <c r="V36" i="6"/>
  <c r="V34" i="6"/>
  <c r="V33" i="6"/>
  <c r="V32" i="6"/>
  <c r="V31" i="6"/>
  <c r="V30" i="6"/>
  <c r="V28" i="6"/>
  <c r="V27" i="6"/>
  <c r="V26" i="6"/>
  <c r="V24" i="6"/>
  <c r="V23" i="6"/>
  <c r="V22" i="6"/>
  <c r="V21" i="6"/>
  <c r="V19" i="6"/>
  <c r="V17" i="6"/>
  <c r="V16" i="6"/>
  <c r="V15" i="6"/>
  <c r="V14" i="6"/>
  <c r="V13" i="6"/>
  <c r="V12" i="6"/>
  <c r="V11" i="6"/>
  <c r="V9" i="6"/>
  <c r="V8" i="6"/>
  <c r="W34" i="7"/>
  <c r="W40" i="7"/>
  <c r="W41" i="7"/>
  <c r="W37" i="7"/>
  <c r="W19" i="7"/>
  <c r="W26" i="7"/>
  <c r="W39" i="7"/>
  <c r="W14" i="7"/>
  <c r="W23" i="7"/>
  <c r="W17" i="7"/>
  <c r="W42" i="7"/>
  <c r="W28" i="7"/>
  <c r="W15" i="7"/>
  <c r="W31" i="7"/>
  <c r="W9" i="7"/>
  <c r="W18" i="7"/>
  <c r="W46" i="7"/>
  <c r="W43" i="7"/>
  <c r="W38" i="7"/>
  <c r="W30" i="7"/>
  <c r="W44" i="7"/>
  <c r="W22" i="7"/>
  <c r="W16" i="7"/>
  <c r="W20" i="7"/>
  <c r="W45" i="7"/>
  <c r="W25" i="7"/>
  <c r="W21" i="7"/>
  <c r="W12" i="7"/>
  <c r="W35" i="7"/>
  <c r="W8" i="7"/>
  <c r="W24" i="7"/>
  <c r="W10" i="7"/>
  <c r="W13" i="7"/>
  <c r="W27" i="7"/>
  <c r="W18" i="5"/>
  <c r="W9" i="5"/>
  <c r="W14" i="5"/>
  <c r="W21" i="5"/>
  <c r="W11" i="5"/>
  <c r="W23" i="5"/>
  <c r="W24" i="5"/>
  <c r="W22" i="5"/>
  <c r="W22" i="4"/>
  <c r="W15" i="4"/>
  <c r="W13" i="4"/>
  <c r="V51" i="6"/>
  <c r="V56" i="6"/>
  <c r="V60" i="6"/>
  <c r="V58" i="6"/>
  <c r="V62" i="6"/>
  <c r="V57" i="6"/>
  <c r="V61" i="6"/>
  <c r="W12" i="5"/>
  <c r="W16" i="5"/>
  <c r="W19" i="5"/>
  <c r="W15" i="5"/>
  <c r="W21" i="4"/>
  <c r="W14" i="4"/>
  <c r="W24" i="4"/>
  <c r="W16" i="4"/>
  <c r="W23" i="4"/>
  <c r="W8" i="4"/>
  <c r="W10" i="4"/>
  <c r="W17" i="4"/>
  <c r="W11" i="4"/>
  <c r="W12" i="4"/>
  <c r="W19" i="4"/>
  <c r="G15" i="1"/>
  <c r="H15" i="1" s="1"/>
  <c r="J15" i="1"/>
  <c r="L15" i="1"/>
  <c r="N15" i="1"/>
  <c r="O15" i="1" s="1"/>
  <c r="Q15" i="1"/>
  <c r="S15" i="1"/>
  <c r="U15" i="1"/>
  <c r="V15" i="1" s="1"/>
  <c r="G13" i="1"/>
  <c r="H13" i="1" s="1"/>
  <c r="J13" i="1"/>
  <c r="L13" i="1"/>
  <c r="N13" i="1"/>
  <c r="O13" i="1" s="1"/>
  <c r="Q13" i="1"/>
  <c r="S13" i="1"/>
  <c r="U13" i="1"/>
  <c r="V13" i="1" s="1"/>
  <c r="G11" i="1"/>
  <c r="H11" i="1" s="1"/>
  <c r="J11" i="1"/>
  <c r="L11" i="1"/>
  <c r="N11" i="1"/>
  <c r="O11" i="1" s="1"/>
  <c r="Q11" i="1"/>
  <c r="S11" i="1"/>
  <c r="U11" i="1"/>
  <c r="V11" i="1" s="1"/>
  <c r="G8" i="1"/>
  <c r="H8" i="1" s="1"/>
  <c r="J8" i="1"/>
  <c r="L8" i="1"/>
  <c r="N8" i="1"/>
  <c r="O8" i="1" s="1"/>
  <c r="Q8" i="1"/>
  <c r="S8" i="1"/>
  <c r="U8" i="1"/>
  <c r="V8" i="1" s="1"/>
  <c r="G10" i="1"/>
  <c r="H10" i="1" s="1"/>
  <c r="J10" i="1"/>
  <c r="L10" i="1"/>
  <c r="N10" i="1"/>
  <c r="O10" i="1" s="1"/>
  <c r="Q10" i="1"/>
  <c r="S10" i="1"/>
  <c r="U10" i="1"/>
  <c r="V10" i="1" s="1"/>
  <c r="G29" i="1"/>
  <c r="H29" i="1" s="1"/>
  <c r="J29" i="1"/>
  <c r="L29" i="1"/>
  <c r="N29" i="1"/>
  <c r="O29" i="1" s="1"/>
  <c r="Q29" i="1"/>
  <c r="S29" i="1"/>
  <c r="U29" i="1"/>
  <c r="V29" i="1" s="1"/>
  <c r="G20" i="1"/>
  <c r="H20" i="1" s="1"/>
  <c r="J20" i="1"/>
  <c r="L20" i="1"/>
  <c r="N20" i="1"/>
  <c r="O20" i="1" s="1"/>
  <c r="Q20" i="1"/>
  <c r="S20" i="1"/>
  <c r="U20" i="1"/>
  <c r="V20" i="1" s="1"/>
  <c r="G17" i="1"/>
  <c r="H17" i="1" s="1"/>
  <c r="J17" i="1"/>
  <c r="L17" i="1"/>
  <c r="N17" i="1"/>
  <c r="O17" i="1" s="1"/>
  <c r="Q17" i="1"/>
  <c r="S17" i="1"/>
  <c r="U17" i="1"/>
  <c r="V17" i="1" s="1"/>
  <c r="X24" i="4" l="1"/>
  <c r="X23" i="4"/>
  <c r="X21" i="4"/>
  <c r="X13" i="4"/>
  <c r="W55" i="6"/>
  <c r="W54" i="6"/>
  <c r="X17" i="7"/>
  <c r="X14" i="7"/>
  <c r="X23" i="7"/>
  <c r="X42" i="7"/>
  <c r="X27" i="7"/>
  <c r="X13" i="7"/>
  <c r="X24" i="7"/>
  <c r="X45" i="7"/>
  <c r="X44" i="7"/>
  <c r="X41" i="7"/>
  <c r="X36" i="7"/>
  <c r="X38" i="7"/>
  <c r="X39" i="7"/>
  <c r="X31" i="7"/>
  <c r="X10" i="7"/>
  <c r="X8" i="7"/>
  <c r="X12" i="7"/>
  <c r="X20" i="7"/>
  <c r="X40" i="7"/>
  <c r="X29" i="7"/>
  <c r="X34" i="7"/>
  <c r="X43" i="7"/>
  <c r="X26" i="7"/>
  <c r="X15" i="7"/>
  <c r="X35" i="7"/>
  <c r="X21" i="7"/>
  <c r="X16" i="7"/>
  <c r="X11" i="7"/>
  <c r="X33" i="7"/>
  <c r="X46" i="7"/>
  <c r="X19" i="7"/>
  <c r="X28" i="7"/>
  <c r="X25" i="7"/>
  <c r="X22" i="7"/>
  <c r="X37" i="7"/>
  <c r="X32" i="7"/>
  <c r="X30" i="7"/>
  <c r="X18" i="7"/>
  <c r="X9" i="7"/>
  <c r="W17" i="1"/>
  <c r="W8" i="1"/>
  <c r="X20" i="5"/>
  <c r="W53" i="6"/>
  <c r="W51" i="6"/>
  <c r="W41" i="6"/>
  <c r="W25" i="6"/>
  <c r="W34" i="6"/>
  <c r="W18" i="6"/>
  <c r="W10" i="6"/>
  <c r="W47" i="6"/>
  <c r="W35" i="6"/>
  <c r="W40" i="6"/>
  <c r="W24" i="6"/>
  <c r="W15" i="6"/>
  <c r="W49" i="6"/>
  <c r="W37" i="6"/>
  <c r="W21" i="6"/>
  <c r="W30" i="6"/>
  <c r="W16" i="6"/>
  <c r="W8" i="6"/>
  <c r="W44" i="6"/>
  <c r="W31" i="6"/>
  <c r="W36" i="6"/>
  <c r="W20" i="6"/>
  <c r="W13" i="6"/>
  <c r="W61" i="6"/>
  <c r="W62" i="6"/>
  <c r="W63" i="6"/>
  <c r="W60" i="6"/>
  <c r="W46" i="6"/>
  <c r="W33" i="6"/>
  <c r="W42" i="6"/>
  <c r="W26" i="6"/>
  <c r="W14" i="6"/>
  <c r="W50" i="6"/>
  <c r="W43" i="6"/>
  <c r="W27" i="6"/>
  <c r="W32" i="6"/>
  <c r="W19" i="6"/>
  <c r="W11" i="6"/>
  <c r="W57" i="6"/>
  <c r="W58" i="6"/>
  <c r="W59" i="6"/>
  <c r="W56" i="6"/>
  <c r="W52" i="6"/>
  <c r="W45" i="6"/>
  <c r="W29" i="6"/>
  <c r="W38" i="6"/>
  <c r="W22" i="6"/>
  <c r="W12" i="6"/>
  <c r="W48" i="6"/>
  <c r="W39" i="6"/>
  <c r="W23" i="6"/>
  <c r="W28" i="6"/>
  <c r="W17" i="6"/>
  <c r="W9" i="6"/>
  <c r="X13" i="5"/>
  <c r="X17" i="5"/>
  <c r="X9" i="5"/>
  <c r="X11" i="5"/>
  <c r="X18" i="5"/>
  <c r="X19" i="5"/>
  <c r="X21" i="5"/>
  <c r="X22" i="5"/>
  <c r="X23" i="5"/>
  <c r="X24" i="5"/>
  <c r="X15" i="5"/>
  <c r="X14" i="5"/>
  <c r="X8" i="5"/>
  <c r="X10" i="5"/>
  <c r="X16" i="5"/>
  <c r="X12" i="5"/>
  <c r="X11" i="4"/>
  <c r="X19" i="4"/>
  <c r="X9" i="4"/>
  <c r="X20" i="4"/>
  <c r="X12" i="4"/>
  <c r="X17" i="4"/>
  <c r="X10" i="4"/>
  <c r="X16" i="4"/>
  <c r="X14" i="4"/>
  <c r="X15" i="4"/>
  <c r="X8" i="4"/>
  <c r="X18" i="4"/>
  <c r="X22" i="4"/>
  <c r="W29" i="1"/>
  <c r="W13" i="1"/>
  <c r="W20" i="1"/>
  <c r="W11" i="1"/>
  <c r="W10" i="1"/>
  <c r="W15" i="1"/>
  <c r="U27" i="1" l="1"/>
  <c r="V27" i="1" s="1"/>
  <c r="U21" i="1"/>
  <c r="V21" i="1" s="1"/>
  <c r="U14" i="1"/>
  <c r="V14" i="1" s="1"/>
  <c r="U28" i="1"/>
  <c r="V28" i="1" s="1"/>
  <c r="U25" i="1"/>
  <c r="V25" i="1" s="1"/>
  <c r="U22" i="1"/>
  <c r="V22" i="1" s="1"/>
  <c r="U19" i="1"/>
  <c r="V19" i="1" s="1"/>
  <c r="U12" i="1"/>
  <c r="V12" i="1" s="1"/>
  <c r="U23" i="1"/>
  <c r="V23" i="1" s="1"/>
  <c r="U26" i="1"/>
  <c r="V26" i="1" s="1"/>
  <c r="U18" i="1"/>
  <c r="V18" i="1" s="1"/>
  <c r="U16" i="1"/>
  <c r="V16" i="1" s="1"/>
  <c r="U9" i="1"/>
  <c r="V9" i="1" s="1"/>
  <c r="U24" i="1"/>
  <c r="V24" i="1" s="1"/>
  <c r="N27" i="1"/>
  <c r="O27" i="1" s="1"/>
  <c r="N21" i="1"/>
  <c r="O21" i="1" s="1"/>
  <c r="N14" i="1"/>
  <c r="O14" i="1" s="1"/>
  <c r="N28" i="1"/>
  <c r="O28" i="1" s="1"/>
  <c r="N25" i="1"/>
  <c r="O25" i="1" s="1"/>
  <c r="N22" i="1"/>
  <c r="O22" i="1" s="1"/>
  <c r="N19" i="1"/>
  <c r="O19" i="1" s="1"/>
  <c r="N12" i="1"/>
  <c r="O12" i="1" s="1"/>
  <c r="N23" i="1"/>
  <c r="O23" i="1" s="1"/>
  <c r="N26" i="1"/>
  <c r="O26" i="1" s="1"/>
  <c r="N18" i="1"/>
  <c r="O18" i="1" s="1"/>
  <c r="N16" i="1"/>
  <c r="O16" i="1" s="1"/>
  <c r="N9" i="1"/>
  <c r="O9" i="1" s="1"/>
  <c r="N24" i="1"/>
  <c r="O24" i="1" s="1"/>
  <c r="G27" i="1"/>
  <c r="H27" i="1" s="1"/>
  <c r="G21" i="1"/>
  <c r="H21" i="1" s="1"/>
  <c r="G14" i="1"/>
  <c r="H14" i="1" s="1"/>
  <c r="G28" i="1"/>
  <c r="H28" i="1" s="1"/>
  <c r="G25" i="1"/>
  <c r="H25" i="1" s="1"/>
  <c r="G22" i="1"/>
  <c r="H22" i="1" s="1"/>
  <c r="G19" i="1"/>
  <c r="H19" i="1" s="1"/>
  <c r="G12" i="1"/>
  <c r="H12" i="1" s="1"/>
  <c r="G23" i="1"/>
  <c r="H23" i="1" s="1"/>
  <c r="G26" i="1"/>
  <c r="H26" i="1" s="1"/>
  <c r="G18" i="1"/>
  <c r="H18" i="1" s="1"/>
  <c r="G16" i="1"/>
  <c r="H16" i="1" s="1"/>
  <c r="G9" i="1"/>
  <c r="H9" i="1" s="1"/>
  <c r="G24" i="1"/>
  <c r="H24" i="1" s="1"/>
  <c r="J27" i="1" l="1"/>
  <c r="L27" i="1"/>
  <c r="Q27" i="1"/>
  <c r="S27" i="1"/>
  <c r="J21" i="1"/>
  <c r="L21" i="1"/>
  <c r="Q21" i="1"/>
  <c r="S21" i="1"/>
  <c r="J14" i="1"/>
  <c r="L14" i="1"/>
  <c r="Q14" i="1"/>
  <c r="S14" i="1"/>
  <c r="J28" i="1"/>
  <c r="L28" i="1"/>
  <c r="Q28" i="1"/>
  <c r="S28" i="1"/>
  <c r="J25" i="1"/>
  <c r="L25" i="1"/>
  <c r="Q25" i="1"/>
  <c r="S25" i="1"/>
  <c r="J22" i="1"/>
  <c r="L22" i="1"/>
  <c r="Q22" i="1"/>
  <c r="S22" i="1"/>
  <c r="J19" i="1"/>
  <c r="L19" i="1"/>
  <c r="Q19" i="1"/>
  <c r="S19" i="1"/>
  <c r="J12" i="1"/>
  <c r="L12" i="1"/>
  <c r="Q12" i="1"/>
  <c r="S12" i="1"/>
  <c r="J23" i="1"/>
  <c r="L23" i="1"/>
  <c r="Q23" i="1"/>
  <c r="S23" i="1"/>
  <c r="J26" i="1"/>
  <c r="L26" i="1"/>
  <c r="Q26" i="1"/>
  <c r="S26" i="1"/>
  <c r="J18" i="1"/>
  <c r="L18" i="1"/>
  <c r="Q18" i="1"/>
  <c r="S18" i="1"/>
  <c r="J16" i="1"/>
  <c r="L16" i="1"/>
  <c r="Q16" i="1"/>
  <c r="S16" i="1"/>
  <c r="J9" i="1"/>
  <c r="L9" i="1"/>
  <c r="Q9" i="1"/>
  <c r="S9" i="1"/>
  <c r="J24" i="1"/>
  <c r="L24" i="1"/>
  <c r="Q24" i="1"/>
  <c r="S24" i="1"/>
  <c r="W21" i="1" l="1"/>
  <c r="W24" i="1"/>
  <c r="W19" i="1"/>
  <c r="W23" i="1"/>
  <c r="W27" i="1"/>
  <c r="W18" i="1"/>
  <c r="W14" i="1"/>
  <c r="W26" i="1"/>
  <c r="W28" i="1"/>
  <c r="W16" i="1"/>
  <c r="W9" i="1"/>
  <c r="W25" i="1"/>
  <c r="W22" i="1"/>
  <c r="W12" i="1"/>
  <c r="X17" i="1" l="1"/>
  <c r="X15" i="1"/>
  <c r="X29" i="1"/>
  <c r="X8" i="1"/>
  <c r="X11" i="1"/>
  <c r="X20" i="1"/>
  <c r="X10" i="1"/>
  <c r="X13" i="1"/>
  <c r="X18" i="1"/>
  <c r="X24" i="1"/>
  <c r="X22" i="1"/>
  <c r="X19" i="1"/>
  <c r="X23" i="1"/>
  <c r="X26" i="1"/>
  <c r="X27" i="1"/>
  <c r="X21" i="1"/>
  <c r="X28" i="1"/>
  <c r="X14" i="1"/>
  <c r="X16" i="1"/>
  <c r="X12" i="1"/>
  <c r="X25" i="1"/>
  <c r="X9" i="1"/>
</calcChain>
</file>

<file path=xl/sharedStrings.xml><?xml version="1.0" encoding="utf-8"?>
<sst xmlns="http://schemas.openxmlformats.org/spreadsheetml/2006/main" count="485" uniqueCount="85">
  <si>
    <t>No.</t>
    <phoneticPr fontId="1"/>
  </si>
  <si>
    <t>班</t>
    <rPh sb="0" eb="1">
      <t>ハン</t>
    </rPh>
    <phoneticPr fontId="1"/>
  </si>
  <si>
    <t>名前</t>
    <rPh sb="0" eb="2">
      <t>ナマエ</t>
    </rPh>
    <phoneticPr fontId="1"/>
  </si>
  <si>
    <t>性別</t>
    <rPh sb="0" eb="2">
      <t>セイベツ</t>
    </rPh>
    <phoneticPr fontId="1"/>
  </si>
  <si>
    <t>合計得点</t>
    <rPh sb="0" eb="2">
      <t>ゴウケイ</t>
    </rPh>
    <rPh sb="2" eb="4">
      <t>トクテン</t>
    </rPh>
    <phoneticPr fontId="1"/>
  </si>
  <si>
    <t>100mH</t>
  </si>
  <si>
    <t>走高跳</t>
  </si>
  <si>
    <t>砲丸投</t>
  </si>
  <si>
    <t>200m</t>
  </si>
  <si>
    <t>走幅跳</t>
  </si>
  <si>
    <t>やり投</t>
  </si>
  <si>
    <t>800m</t>
  </si>
  <si>
    <t>得点</t>
    <rPh sb="0" eb="2">
      <t>トクテン</t>
    </rPh>
    <phoneticPr fontId="1"/>
  </si>
  <si>
    <t>記録(ｍ)</t>
    <rPh sb="0" eb="2">
      <t>キロク</t>
    </rPh>
    <phoneticPr fontId="1"/>
  </si>
  <si>
    <t>*</t>
    <phoneticPr fontId="1"/>
  </si>
  <si>
    <t>順位</t>
    <rPh sb="0" eb="2">
      <t>ジュンイ</t>
    </rPh>
    <phoneticPr fontId="1"/>
  </si>
  <si>
    <t>測定
記録(秒)</t>
    <rPh sb="0" eb="2">
      <t>ソクテイ</t>
    </rPh>
    <rPh sb="3" eb="5">
      <t>キロク</t>
    </rPh>
    <rPh sb="6" eb="7">
      <t>ビョウ</t>
    </rPh>
    <phoneticPr fontId="1"/>
  </si>
  <si>
    <t>測定
記録(分)</t>
    <rPh sb="0" eb="2">
      <t>ソクテイ</t>
    </rPh>
    <rPh sb="3" eb="5">
      <t>キロク</t>
    </rPh>
    <rPh sb="6" eb="7">
      <t>フン</t>
    </rPh>
    <phoneticPr fontId="1"/>
  </si>
  <si>
    <t>正式記録
(+0.24秒)</t>
    <rPh sb="0" eb="2">
      <t>セイシキ</t>
    </rPh>
    <rPh sb="11" eb="12">
      <t>ビョウ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</si>
  <si>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※≪注意≫</t>
    </r>
    <r>
      <rPr>
        <sz val="11"/>
        <color theme="1"/>
        <rFont val="ＭＳ Ｐゴシック"/>
        <family val="2"/>
        <charset val="128"/>
        <scheme val="minor"/>
      </rPr>
      <t xml:space="preserve">
・100ｍＨ･200ｍは</t>
    </r>
    <r>
      <rPr>
        <sz val="11"/>
        <color rgb="FFFF0000"/>
        <rFont val="ＭＳ Ｐゴシック"/>
        <family val="3"/>
        <charset val="128"/>
        <scheme val="minor"/>
      </rPr>
      <t>秒単位</t>
    </r>
    <r>
      <rPr>
        <sz val="11"/>
        <color theme="1"/>
        <rFont val="ＭＳ Ｐゴシック"/>
        <family val="2"/>
        <charset val="128"/>
        <scheme val="minor"/>
      </rPr>
      <t>で記入。</t>
    </r>
    <r>
      <rPr>
        <sz val="11"/>
        <color rgb="FF0000FF"/>
        <rFont val="ＭＳ Ｐゴシック"/>
        <family val="3"/>
        <charset val="128"/>
        <scheme val="minor"/>
      </rPr>
      <t>【例】 12秒50 ⇒ 12.50</t>
    </r>
    <r>
      <rPr>
        <sz val="11"/>
        <color theme="1"/>
        <rFont val="ＭＳ Ｐゴシック"/>
        <family val="2"/>
        <charset val="128"/>
        <scheme val="minor"/>
      </rPr>
      <t xml:space="preserve">
・砲丸投・やり投・走幅跳・走高跳は</t>
    </r>
    <r>
      <rPr>
        <sz val="11"/>
        <color rgb="FFFF0000"/>
        <rFont val="ＭＳ Ｐゴシック"/>
        <family val="3"/>
        <charset val="128"/>
        <scheme val="minor"/>
      </rPr>
      <t>ｍ単位</t>
    </r>
    <r>
      <rPr>
        <sz val="11"/>
        <color theme="1"/>
        <rFont val="ＭＳ Ｐゴシック"/>
        <family val="2"/>
        <charset val="128"/>
        <scheme val="minor"/>
      </rPr>
      <t>で記入。</t>
    </r>
    <r>
      <rPr>
        <sz val="11"/>
        <color rgb="FF0000FF"/>
        <rFont val="ＭＳ Ｐゴシック"/>
        <family val="3"/>
        <charset val="128"/>
        <scheme val="minor"/>
      </rPr>
      <t>【例】 4ｍ76 ⇒ 4.76</t>
    </r>
    <r>
      <rPr>
        <sz val="11"/>
        <color theme="1"/>
        <rFont val="ＭＳ Ｐゴシック"/>
        <family val="2"/>
        <charset val="128"/>
        <scheme val="minor"/>
      </rPr>
      <t xml:space="preserve">
･800ｍは</t>
    </r>
    <r>
      <rPr>
        <sz val="11"/>
        <color rgb="FFFF0000"/>
        <rFont val="ＭＳ Ｐゴシック"/>
        <family val="3"/>
        <charset val="128"/>
        <scheme val="minor"/>
      </rPr>
      <t>分単位</t>
    </r>
    <r>
      <rPr>
        <sz val="11"/>
        <color theme="1"/>
        <rFont val="ＭＳ Ｐゴシック"/>
        <family val="2"/>
        <charset val="128"/>
        <scheme val="minor"/>
      </rPr>
      <t>で記入。</t>
    </r>
    <r>
      <rPr>
        <sz val="11"/>
        <color rgb="FF0000FF"/>
        <rFont val="ＭＳ Ｐゴシック"/>
        <family val="3"/>
        <charset val="128"/>
        <scheme val="minor"/>
      </rPr>
      <t xml:space="preserve">【例】 2分35秒23 ⇒ 2.3523
</t>
    </r>
    <r>
      <rPr>
        <sz val="11"/>
        <rFont val="ＭＳ Ｐゴシック"/>
        <family val="3"/>
        <charset val="128"/>
        <scheme val="minor"/>
      </rPr>
      <t/>
    </r>
    <rPh sb="2" eb="4">
      <t>チュウイ</t>
    </rPh>
    <rPh sb="26" eb="27">
      <t>レイ</t>
    </rPh>
    <rPh sb="31" eb="32">
      <t>ビョウ</t>
    </rPh>
    <rPh sb="89" eb="90">
      <t>フン</t>
    </rPh>
    <rPh sb="90" eb="92">
      <t>タンイ</t>
    </rPh>
    <rPh sb="93" eb="95">
      <t>キニュウ</t>
    </rPh>
    <rPh sb="101" eb="102">
      <t>フン</t>
    </rPh>
    <rPh sb="104" eb="105">
      <t>ビョウ</t>
    </rPh>
    <phoneticPr fontId="1"/>
  </si>
  <si>
    <r>
      <t xml:space="preserve">
・記録が無い場合は、</t>
    </r>
    <r>
      <rPr>
        <sz val="11"/>
        <color rgb="FFFF0000"/>
        <rFont val="ＭＳ Ｐゴシック"/>
        <family val="3"/>
        <charset val="128"/>
        <scheme val="minor"/>
      </rPr>
      <t>空欄のまま</t>
    </r>
    <r>
      <rPr>
        <sz val="11"/>
        <color theme="1"/>
        <rFont val="ＭＳ Ｐゴシック"/>
        <family val="3"/>
        <charset val="128"/>
        <scheme val="minor"/>
      </rPr>
      <t>、もしくは「</t>
    </r>
    <r>
      <rPr>
        <sz val="11"/>
        <color rgb="FFFF0000"/>
        <rFont val="ＭＳ Ｐゴシック"/>
        <family val="3"/>
        <charset val="128"/>
        <scheme val="minor"/>
      </rPr>
      <t>0</t>
    </r>
    <r>
      <rPr>
        <sz val="11"/>
        <color theme="1"/>
        <rFont val="ＭＳ Ｐゴシック"/>
        <family val="3"/>
        <charset val="128"/>
        <scheme val="minor"/>
      </rPr>
      <t>」を記入
・トラック競技は、手動計測のため</t>
    </r>
    <r>
      <rPr>
        <sz val="11"/>
        <color rgb="FFFF0000"/>
        <rFont val="ＭＳ Ｐゴシック"/>
        <family val="3"/>
        <charset val="128"/>
        <scheme val="minor"/>
      </rPr>
      <t>+0.24秒</t>
    </r>
    <r>
      <rPr>
        <sz val="11"/>
        <color theme="1"/>
        <rFont val="ＭＳ Ｐゴシック"/>
        <family val="3"/>
        <charset val="128"/>
        <scheme val="minor"/>
      </rPr>
      <t>した結果を正式タイムとする
・特典は、男女共に一般女子七種競技の正規規格で集計</t>
    </r>
    <rPh sb="33" eb="35">
      <t>キョウギ</t>
    </rPh>
    <rPh sb="37" eb="39">
      <t>シュドウ</t>
    </rPh>
    <rPh sb="39" eb="41">
      <t>ケイソク</t>
    </rPh>
    <rPh sb="49" eb="50">
      <t>ビョウ</t>
    </rPh>
    <rPh sb="52" eb="54">
      <t>ケッカ</t>
    </rPh>
    <rPh sb="55" eb="57">
      <t>セイシキ</t>
    </rPh>
    <rPh sb="65" eb="67">
      <t>トクテン</t>
    </rPh>
    <rPh sb="69" eb="71">
      <t>ダンジョ</t>
    </rPh>
    <rPh sb="71" eb="72">
      <t>トモ</t>
    </rPh>
    <phoneticPr fontId="1"/>
  </si>
  <si>
    <t>林 あゆ</t>
    <rPh sb="0" eb="1">
      <t>ハヤシ</t>
    </rPh>
    <phoneticPr fontId="1"/>
  </si>
  <si>
    <t>八島 菜々美</t>
    <rPh sb="0" eb="2">
      <t>ヤシマ</t>
    </rPh>
    <rPh sb="3" eb="6">
      <t>ナナミ</t>
    </rPh>
    <phoneticPr fontId="1"/>
  </si>
  <si>
    <t>荒瀬</t>
    <rPh sb="0" eb="2">
      <t>アラセ</t>
    </rPh>
    <phoneticPr fontId="1"/>
  </si>
  <si>
    <t>来田</t>
    <rPh sb="0" eb="2">
      <t>キタ</t>
    </rPh>
    <phoneticPr fontId="1"/>
  </si>
  <si>
    <t>八木 朝美</t>
    <rPh sb="0" eb="2">
      <t>ヤギ</t>
    </rPh>
    <rPh sb="3" eb="5">
      <t>アサミ</t>
    </rPh>
    <phoneticPr fontId="1"/>
  </si>
  <si>
    <t>中島 梨夏</t>
    <rPh sb="0" eb="2">
      <t>ナカシマ</t>
    </rPh>
    <rPh sb="3" eb="4">
      <t>ナシ</t>
    </rPh>
    <rPh sb="4" eb="5">
      <t>ナツ</t>
    </rPh>
    <phoneticPr fontId="1"/>
  </si>
  <si>
    <t>蔭山</t>
    <rPh sb="0" eb="2">
      <t>カゲヤマ</t>
    </rPh>
    <phoneticPr fontId="1"/>
  </si>
  <si>
    <t>元島 由咲</t>
    <rPh sb="0" eb="2">
      <t>モトジマ</t>
    </rPh>
    <rPh sb="3" eb="4">
      <t>ヨシ</t>
    </rPh>
    <rPh sb="4" eb="5">
      <t>サ</t>
    </rPh>
    <phoneticPr fontId="1"/>
  </si>
  <si>
    <t>亀井 菜央</t>
    <rPh sb="0" eb="2">
      <t>カメイ</t>
    </rPh>
    <rPh sb="3" eb="4">
      <t>ナ</t>
    </rPh>
    <rPh sb="4" eb="5">
      <t>オウ</t>
    </rPh>
    <phoneticPr fontId="1"/>
  </si>
  <si>
    <t>森田 佳奈</t>
    <rPh sb="0" eb="2">
      <t>モリタ</t>
    </rPh>
    <rPh sb="3" eb="5">
      <t>カナ</t>
    </rPh>
    <phoneticPr fontId="1"/>
  </si>
  <si>
    <t>森井 琴理</t>
    <rPh sb="0" eb="2">
      <t>モリイ</t>
    </rPh>
    <rPh sb="3" eb="4">
      <t>コト</t>
    </rPh>
    <rPh sb="4" eb="5">
      <t>リ</t>
    </rPh>
    <phoneticPr fontId="1"/>
  </si>
  <si>
    <t>美濃部 真紀</t>
    <rPh sb="0" eb="3">
      <t>ミノベ</t>
    </rPh>
    <rPh sb="4" eb="6">
      <t>マキ</t>
    </rPh>
    <phoneticPr fontId="1"/>
  </si>
  <si>
    <t>中島 美瑛</t>
    <rPh sb="0" eb="2">
      <t>ナカジマ</t>
    </rPh>
    <rPh sb="3" eb="4">
      <t>ミ</t>
    </rPh>
    <rPh sb="4" eb="5">
      <t>エイ</t>
    </rPh>
    <phoneticPr fontId="1"/>
  </si>
  <si>
    <t>野田 菜月</t>
    <rPh sb="0" eb="2">
      <t>ノダ</t>
    </rPh>
    <rPh sb="3" eb="4">
      <t>ナ</t>
    </rPh>
    <rPh sb="4" eb="5">
      <t>ツキ</t>
    </rPh>
    <phoneticPr fontId="1"/>
  </si>
  <si>
    <t>森田 志</t>
    <rPh sb="0" eb="2">
      <t>モリタ</t>
    </rPh>
    <rPh sb="3" eb="4">
      <t>ココロザシ</t>
    </rPh>
    <phoneticPr fontId="1"/>
  </si>
  <si>
    <t>梶原</t>
    <rPh sb="0" eb="2">
      <t>カジハラ</t>
    </rPh>
    <phoneticPr fontId="1"/>
  </si>
  <si>
    <t>岡</t>
    <rPh sb="0" eb="1">
      <t>オカ</t>
    </rPh>
    <phoneticPr fontId="1"/>
  </si>
  <si>
    <t>A</t>
    <phoneticPr fontId="1"/>
  </si>
  <si>
    <t>福井 康平</t>
    <rPh sb="0" eb="2">
      <t>フクイ</t>
    </rPh>
    <rPh sb="3" eb="5">
      <t>ヤスヒラ</t>
    </rPh>
    <phoneticPr fontId="1"/>
  </si>
  <si>
    <t>藤木 翼</t>
    <rPh sb="0" eb="2">
      <t>フジキ</t>
    </rPh>
    <rPh sb="3" eb="4">
      <t>ツバサ</t>
    </rPh>
    <phoneticPr fontId="1"/>
  </si>
  <si>
    <t>大井 健矢</t>
    <rPh sb="0" eb="2">
      <t>オオイ</t>
    </rPh>
    <rPh sb="3" eb="4">
      <t>タケシ</t>
    </rPh>
    <rPh sb="4" eb="5">
      <t>ヤ</t>
    </rPh>
    <phoneticPr fontId="1"/>
  </si>
  <si>
    <t>和田 尚之</t>
    <rPh sb="0" eb="2">
      <t>ワダ</t>
    </rPh>
    <rPh sb="3" eb="5">
      <t>ナオユキ</t>
    </rPh>
    <phoneticPr fontId="1"/>
  </si>
  <si>
    <t>内藤 俊之</t>
    <rPh sb="0" eb="2">
      <t>ナイトウ</t>
    </rPh>
    <rPh sb="3" eb="4">
      <t>シュン</t>
    </rPh>
    <phoneticPr fontId="1"/>
  </si>
  <si>
    <t>吉村 太志</t>
    <rPh sb="0" eb="2">
      <t>ヨシムラ</t>
    </rPh>
    <rPh sb="3" eb="5">
      <t>フトシ</t>
    </rPh>
    <phoneticPr fontId="1"/>
  </si>
  <si>
    <t>千賀 遼</t>
    <rPh sb="0" eb="2">
      <t>センガ</t>
    </rPh>
    <rPh sb="3" eb="4">
      <t>リョウ</t>
    </rPh>
    <phoneticPr fontId="1"/>
  </si>
  <si>
    <t>池田 誠崇</t>
    <rPh sb="0" eb="2">
      <t>イケダ</t>
    </rPh>
    <rPh sb="3" eb="4">
      <t>マコト</t>
    </rPh>
    <rPh sb="4" eb="5">
      <t>タカシ</t>
    </rPh>
    <phoneticPr fontId="1"/>
  </si>
  <si>
    <t>花岡 成樹</t>
    <rPh sb="0" eb="2">
      <t>ハナオカ</t>
    </rPh>
    <rPh sb="3" eb="5">
      <t>シゲキ</t>
    </rPh>
    <phoneticPr fontId="1"/>
  </si>
  <si>
    <t>尾崎 友祐</t>
    <rPh sb="0" eb="2">
      <t>オザキ</t>
    </rPh>
    <rPh sb="3" eb="5">
      <t>ユウスケ</t>
    </rPh>
    <phoneticPr fontId="1"/>
  </si>
  <si>
    <t>橋本 逸平</t>
    <rPh sb="0" eb="2">
      <t>ハシモト</t>
    </rPh>
    <rPh sb="3" eb="5">
      <t>イッペイ</t>
    </rPh>
    <phoneticPr fontId="1"/>
  </si>
  <si>
    <t>谷口 聖太</t>
    <rPh sb="0" eb="2">
      <t>タニグチ</t>
    </rPh>
    <rPh sb="3" eb="5">
      <t>セイタ</t>
    </rPh>
    <phoneticPr fontId="1"/>
  </si>
  <si>
    <t>川崎 裕也</t>
    <rPh sb="0" eb="2">
      <t>カワサキ</t>
    </rPh>
    <rPh sb="3" eb="5">
      <t>ユウヤ</t>
    </rPh>
    <phoneticPr fontId="1"/>
  </si>
  <si>
    <t>植田 航太</t>
    <rPh sb="0" eb="2">
      <t>ウエダ</t>
    </rPh>
    <rPh sb="3" eb="5">
      <t>コウタ</t>
    </rPh>
    <phoneticPr fontId="1"/>
  </si>
  <si>
    <t>三浦 拓人</t>
    <rPh sb="0" eb="2">
      <t>ミウラ</t>
    </rPh>
    <rPh sb="3" eb="5">
      <t>タクト</t>
    </rPh>
    <phoneticPr fontId="1"/>
  </si>
  <si>
    <t>中原 正太</t>
    <rPh sb="0" eb="2">
      <t>ナカハラ</t>
    </rPh>
    <rPh sb="3" eb="4">
      <t>タダ</t>
    </rPh>
    <rPh sb="4" eb="5">
      <t>フト</t>
    </rPh>
    <phoneticPr fontId="1"/>
  </si>
  <si>
    <t>村本 創</t>
    <rPh sb="0" eb="2">
      <t>ムラモト</t>
    </rPh>
    <rPh sb="3" eb="4">
      <t>キズ</t>
    </rPh>
    <phoneticPr fontId="1"/>
  </si>
  <si>
    <t>能美俊</t>
    <rPh sb="0" eb="2">
      <t>ノウミ</t>
    </rPh>
    <rPh sb="2" eb="3">
      <t>シュン</t>
    </rPh>
    <phoneticPr fontId="1"/>
  </si>
  <si>
    <t>濱田</t>
    <rPh sb="0" eb="2">
      <t>ハマダ</t>
    </rPh>
    <phoneticPr fontId="1"/>
  </si>
  <si>
    <t>山田(大阪)</t>
    <rPh sb="0" eb="2">
      <t>ヤマダ</t>
    </rPh>
    <rPh sb="3" eb="5">
      <t>オオサカ</t>
    </rPh>
    <phoneticPr fontId="1"/>
  </si>
  <si>
    <t>森田圭</t>
    <rPh sb="0" eb="2">
      <t>モリタ</t>
    </rPh>
    <rPh sb="2" eb="3">
      <t>ケイ</t>
    </rPh>
    <phoneticPr fontId="1"/>
  </si>
  <si>
    <t>大谷</t>
    <rPh sb="0" eb="2">
      <t>オオタニ</t>
    </rPh>
    <phoneticPr fontId="1"/>
  </si>
  <si>
    <t>西村</t>
    <rPh sb="0" eb="2">
      <t>ニシムラ</t>
    </rPh>
    <phoneticPr fontId="1"/>
  </si>
  <si>
    <t>笹野</t>
    <rPh sb="0" eb="2">
      <t>ササノ</t>
    </rPh>
    <phoneticPr fontId="1"/>
  </si>
  <si>
    <t>小路</t>
    <rPh sb="0" eb="2">
      <t>コジ</t>
    </rPh>
    <phoneticPr fontId="1"/>
  </si>
  <si>
    <t>平池</t>
    <rPh sb="0" eb="2">
      <t>ヒライケ</t>
    </rPh>
    <phoneticPr fontId="1"/>
  </si>
  <si>
    <t>山田(愛媛)</t>
    <rPh sb="0" eb="2">
      <t>ヤマダ</t>
    </rPh>
    <rPh sb="3" eb="5">
      <t>エヒメ</t>
    </rPh>
    <phoneticPr fontId="1"/>
  </si>
  <si>
    <t>山崎</t>
    <rPh sb="0" eb="2">
      <t>ヤマザキ</t>
    </rPh>
    <phoneticPr fontId="1"/>
  </si>
  <si>
    <t>北岡</t>
    <rPh sb="0" eb="2">
      <t>キタオカ</t>
    </rPh>
    <phoneticPr fontId="1"/>
  </si>
  <si>
    <t>池野</t>
    <rPh sb="0" eb="2">
      <t>イケノ</t>
    </rPh>
    <phoneticPr fontId="1"/>
  </si>
  <si>
    <t>黄田</t>
    <rPh sb="0" eb="1">
      <t>キ</t>
    </rPh>
    <rPh sb="1" eb="2">
      <t>タ</t>
    </rPh>
    <phoneticPr fontId="1"/>
  </si>
  <si>
    <t>細嶋</t>
    <rPh sb="0" eb="2">
      <t>ホソジマ</t>
    </rPh>
    <phoneticPr fontId="1"/>
  </si>
  <si>
    <t>大杉</t>
    <rPh sb="0" eb="2">
      <t>オオスギ</t>
    </rPh>
    <phoneticPr fontId="1"/>
  </si>
  <si>
    <t>森井兄</t>
    <rPh sb="0" eb="2">
      <t>モリイ</t>
    </rPh>
    <rPh sb="2" eb="3">
      <t>アニ</t>
    </rPh>
    <phoneticPr fontId="1"/>
  </si>
  <si>
    <t>森田(兵庫)</t>
    <rPh sb="0" eb="2">
      <t>モリタ</t>
    </rPh>
    <rPh sb="3" eb="5">
      <t>ヒョウゴ</t>
    </rPh>
    <phoneticPr fontId="1"/>
  </si>
  <si>
    <t>吉江</t>
    <rPh sb="0" eb="1">
      <t>ヨシ</t>
    </rPh>
    <rPh sb="1" eb="2">
      <t>エ</t>
    </rPh>
    <phoneticPr fontId="1"/>
  </si>
  <si>
    <t>坂田</t>
    <rPh sb="0" eb="2">
      <t>サカタ</t>
    </rPh>
    <phoneticPr fontId="1"/>
  </si>
  <si>
    <t>能美智</t>
    <rPh sb="0" eb="2">
      <t>ノウミ</t>
    </rPh>
    <rPh sb="2" eb="3">
      <t>トモ</t>
    </rPh>
    <phoneticPr fontId="1"/>
  </si>
  <si>
    <t>米田</t>
    <rPh sb="0" eb="2">
      <t>ヨネダ</t>
    </rPh>
    <phoneticPr fontId="1"/>
  </si>
  <si>
    <t>Ｂ</t>
    <phoneticPr fontId="1"/>
  </si>
  <si>
    <t>Ｂ</t>
    <phoneticPr fontId="1"/>
  </si>
  <si>
    <t>Ｃ</t>
    <phoneticPr fontId="1"/>
  </si>
  <si>
    <t>Ｃ</t>
    <phoneticPr fontId="1"/>
  </si>
  <si>
    <t>Ｃ</t>
    <phoneticPr fontId="1"/>
  </si>
  <si>
    <t>B</t>
    <phoneticPr fontId="1"/>
  </si>
  <si>
    <t>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</si>
</sst>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0_);[Red]\(0.0000\)"/>
    <numFmt numFmtId="177" formatCode="0.00_);[Red]\(0.00\)"/>
    <numFmt numFmtId="178" formatCode="0.00_ "/>
    <numFmt numFmtId="179" formatCode="0.0000_ 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5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0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lightUp">
        <fgColor theme="1"/>
        <bgColor rgb="FF66666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79">
    <xf numFmtId="0" fontId="0" fillId="0" borderId="0" xfId="0">
      <alignment vertical="center"/>
    </xf>
    <xf numFmtId="0" fontId="8" fillId="0" borderId="0" xfId="0" applyFont="1">
      <alignment vertical="center"/>
    </xf>
    <xf numFmtId="0" fontId="10" fillId="3" borderId="24" xfId="0" applyFont="1" applyFill="1" applyBorder="1" applyProtection="1">
      <alignment vertical="center"/>
      <protection locked="0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178" fontId="10" fillId="3" borderId="36" xfId="0" applyNumberFormat="1" applyFont="1" applyFill="1" applyBorder="1" applyProtection="1">
      <alignment vertical="center"/>
      <protection locked="0"/>
    </xf>
    <xf numFmtId="178" fontId="10" fillId="5" borderId="53" xfId="0" applyNumberFormat="1" applyFont="1" applyFill="1" applyBorder="1" applyAlignment="1" applyProtection="1">
      <alignment horizontal="center" vertical="center"/>
    </xf>
    <xf numFmtId="0" fontId="11" fillId="5" borderId="37" xfId="0" applyFont="1" applyFill="1" applyBorder="1">
      <alignment vertical="center"/>
    </xf>
    <xf numFmtId="177" fontId="10" fillId="3" borderId="36" xfId="0" applyNumberFormat="1" applyFont="1" applyFill="1" applyBorder="1" applyProtection="1">
      <alignment vertical="center"/>
      <protection locked="0"/>
    </xf>
    <xf numFmtId="176" fontId="10" fillId="3" borderId="36" xfId="0" applyNumberFormat="1" applyFont="1" applyFill="1" applyBorder="1" applyProtection="1">
      <alignment vertical="center"/>
      <protection locked="0"/>
    </xf>
    <xf numFmtId="179" fontId="10" fillId="5" borderId="53" xfId="0" applyNumberFormat="1" applyFont="1" applyFill="1" applyBorder="1" applyAlignment="1" applyProtection="1">
      <alignment horizontal="center" vertical="center"/>
    </xf>
    <xf numFmtId="0" fontId="11" fillId="5" borderId="47" xfId="0" applyFont="1" applyFill="1" applyBorder="1">
      <alignment vertical="center"/>
    </xf>
    <xf numFmtId="0" fontId="11" fillId="5" borderId="29" xfId="0" applyFont="1" applyFill="1" applyBorder="1">
      <alignment vertical="center"/>
    </xf>
    <xf numFmtId="0" fontId="11" fillId="5" borderId="13" xfId="0" applyFont="1" applyFill="1" applyBorder="1">
      <alignment vertical="center"/>
    </xf>
    <xf numFmtId="0" fontId="10" fillId="3" borderId="2" xfId="0" applyFont="1" applyFill="1" applyBorder="1" applyProtection="1">
      <alignment vertical="center"/>
      <protection locked="0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177" fontId="10" fillId="3" borderId="38" xfId="0" applyNumberFormat="1" applyFont="1" applyFill="1" applyBorder="1" applyProtection="1">
      <alignment vertical="center"/>
      <protection locked="0"/>
    </xf>
    <xf numFmtId="178" fontId="10" fillId="5" borderId="54" xfId="0" applyNumberFormat="1" applyFont="1" applyFill="1" applyBorder="1" applyAlignment="1" applyProtection="1">
      <alignment horizontal="center" vertical="center"/>
    </xf>
    <xf numFmtId="0" fontId="11" fillId="5" borderId="39" xfId="0" applyFont="1" applyFill="1" applyBorder="1">
      <alignment vertical="center"/>
    </xf>
    <xf numFmtId="176" fontId="10" fillId="3" borderId="38" xfId="0" applyNumberFormat="1" applyFont="1" applyFill="1" applyBorder="1" applyProtection="1">
      <alignment vertical="center"/>
      <protection locked="0"/>
    </xf>
    <xf numFmtId="179" fontId="10" fillId="5" borderId="54" xfId="0" applyNumberFormat="1" applyFont="1" applyFill="1" applyBorder="1" applyAlignment="1" applyProtection="1">
      <alignment horizontal="center" vertical="center"/>
    </xf>
    <xf numFmtId="0" fontId="11" fillId="5" borderId="48" xfId="0" applyFont="1" applyFill="1" applyBorder="1">
      <alignment vertical="center"/>
    </xf>
    <xf numFmtId="0" fontId="11" fillId="5" borderId="30" xfId="0" applyFont="1" applyFill="1" applyBorder="1">
      <alignment vertical="center"/>
    </xf>
    <xf numFmtId="0" fontId="11" fillId="5" borderId="15" xfId="0" applyFont="1" applyFill="1" applyBorder="1">
      <alignment vertical="center"/>
    </xf>
    <xf numFmtId="0" fontId="10" fillId="3" borderId="25" xfId="0" applyFont="1" applyFill="1" applyBorder="1" applyProtection="1">
      <alignment vertical="center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177" fontId="10" fillId="3" borderId="40" xfId="0" applyNumberFormat="1" applyFont="1" applyFill="1" applyBorder="1" applyProtection="1">
      <alignment vertical="center"/>
      <protection locked="0"/>
    </xf>
    <xf numFmtId="178" fontId="10" fillId="5" borderId="55" xfId="0" applyNumberFormat="1" applyFont="1" applyFill="1" applyBorder="1" applyAlignment="1" applyProtection="1">
      <alignment horizontal="center" vertical="center"/>
    </xf>
    <xf numFmtId="0" fontId="11" fillId="5" borderId="41" xfId="0" applyFont="1" applyFill="1" applyBorder="1">
      <alignment vertical="center"/>
    </xf>
    <xf numFmtId="176" fontId="10" fillId="3" borderId="40" xfId="0" applyNumberFormat="1" applyFont="1" applyFill="1" applyBorder="1" applyProtection="1">
      <alignment vertical="center"/>
      <protection locked="0"/>
    </xf>
    <xf numFmtId="179" fontId="10" fillId="5" borderId="55" xfId="0" applyNumberFormat="1" applyFont="1" applyFill="1" applyBorder="1" applyAlignment="1" applyProtection="1">
      <alignment horizontal="center" vertical="center"/>
    </xf>
    <xf numFmtId="0" fontId="11" fillId="5" borderId="49" xfId="0" applyFont="1" applyFill="1" applyBorder="1">
      <alignment vertical="center"/>
    </xf>
    <xf numFmtId="0" fontId="11" fillId="5" borderId="31" xfId="0" applyFont="1" applyFill="1" applyBorder="1">
      <alignment vertical="center"/>
    </xf>
    <xf numFmtId="0" fontId="11" fillId="5" borderId="20" xfId="0" applyFont="1" applyFill="1" applyBorder="1">
      <alignment vertical="center"/>
    </xf>
    <xf numFmtId="0" fontId="10" fillId="4" borderId="7" xfId="0" applyFont="1" applyFill="1" applyBorder="1" applyProtection="1">
      <alignment vertical="center"/>
      <protection locked="0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177" fontId="10" fillId="4" borderId="42" xfId="0" applyNumberFormat="1" applyFont="1" applyFill="1" applyBorder="1" applyProtection="1">
      <alignment vertical="center"/>
      <protection locked="0"/>
    </xf>
    <xf numFmtId="178" fontId="10" fillId="6" borderId="56" xfId="0" applyNumberFormat="1" applyFont="1" applyFill="1" applyBorder="1" applyAlignment="1" applyProtection="1">
      <alignment horizontal="center" vertical="center"/>
    </xf>
    <xf numFmtId="0" fontId="11" fillId="6" borderId="43" xfId="0" applyFont="1" applyFill="1" applyBorder="1">
      <alignment vertical="center"/>
    </xf>
    <xf numFmtId="176" fontId="10" fillId="4" borderId="42" xfId="0" applyNumberFormat="1" applyFont="1" applyFill="1" applyBorder="1" applyProtection="1">
      <alignment vertical="center"/>
      <protection locked="0"/>
    </xf>
    <xf numFmtId="179" fontId="10" fillId="6" borderId="56" xfId="0" applyNumberFormat="1" applyFont="1" applyFill="1" applyBorder="1" applyAlignment="1" applyProtection="1">
      <alignment horizontal="center" vertical="center"/>
    </xf>
    <xf numFmtId="0" fontId="11" fillId="6" borderId="50" xfId="0" applyFont="1" applyFill="1" applyBorder="1">
      <alignment vertical="center"/>
    </xf>
    <xf numFmtId="0" fontId="11" fillId="6" borderId="32" xfId="0" applyFont="1" applyFill="1" applyBorder="1">
      <alignment vertical="center"/>
    </xf>
    <xf numFmtId="0" fontId="11" fillId="6" borderId="21" xfId="0" applyFont="1" applyFill="1" applyBorder="1">
      <alignment vertical="center"/>
    </xf>
    <xf numFmtId="0" fontId="10" fillId="4" borderId="2" xfId="0" applyFont="1" applyFill="1" applyBorder="1" applyProtection="1">
      <alignment vertical="center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177" fontId="10" fillId="4" borderId="38" xfId="0" applyNumberFormat="1" applyFont="1" applyFill="1" applyBorder="1" applyProtection="1">
      <alignment vertical="center"/>
      <protection locked="0"/>
    </xf>
    <xf numFmtId="178" fontId="10" fillId="6" borderId="54" xfId="0" applyNumberFormat="1" applyFont="1" applyFill="1" applyBorder="1" applyAlignment="1" applyProtection="1">
      <alignment horizontal="center" vertical="center"/>
    </xf>
    <xf numFmtId="0" fontId="11" fillId="6" borderId="39" xfId="0" applyFont="1" applyFill="1" applyBorder="1">
      <alignment vertical="center"/>
    </xf>
    <xf numFmtId="176" fontId="10" fillId="4" borderId="38" xfId="0" applyNumberFormat="1" applyFont="1" applyFill="1" applyBorder="1" applyProtection="1">
      <alignment vertical="center"/>
      <protection locked="0"/>
    </xf>
    <xf numFmtId="179" fontId="10" fillId="6" borderId="54" xfId="0" applyNumberFormat="1" applyFont="1" applyFill="1" applyBorder="1" applyAlignment="1" applyProtection="1">
      <alignment horizontal="center" vertical="center"/>
    </xf>
    <xf numFmtId="0" fontId="11" fillId="6" borderId="48" xfId="0" applyFont="1" applyFill="1" applyBorder="1">
      <alignment vertical="center"/>
    </xf>
    <xf numFmtId="0" fontId="11" fillId="6" borderId="30" xfId="0" applyFont="1" applyFill="1" applyBorder="1">
      <alignment vertical="center"/>
    </xf>
    <xf numFmtId="0" fontId="11" fillId="6" borderId="15" xfId="0" applyFont="1" applyFill="1" applyBorder="1">
      <alignment vertical="center"/>
    </xf>
    <xf numFmtId="0" fontId="10" fillId="4" borderId="26" xfId="0" applyFont="1" applyFill="1" applyBorder="1" applyProtection="1">
      <alignment vertical="center"/>
      <protection locked="0"/>
    </xf>
    <xf numFmtId="0" fontId="10" fillId="4" borderId="16" xfId="0" applyFont="1" applyFill="1" applyBorder="1" applyAlignment="1" applyProtection="1">
      <alignment horizontal="center" vertical="center"/>
      <protection locked="0"/>
    </xf>
    <xf numFmtId="177" fontId="10" fillId="4" borderId="44" xfId="0" applyNumberFormat="1" applyFont="1" applyFill="1" applyBorder="1" applyProtection="1">
      <alignment vertical="center"/>
      <protection locked="0"/>
    </xf>
    <xf numFmtId="178" fontId="10" fillId="6" borderId="57" xfId="0" applyNumberFormat="1" applyFont="1" applyFill="1" applyBorder="1" applyAlignment="1" applyProtection="1">
      <alignment horizontal="center" vertical="center"/>
    </xf>
    <xf numFmtId="0" fontId="11" fillId="6" borderId="45" xfId="0" applyFont="1" applyFill="1" applyBorder="1">
      <alignment vertical="center"/>
    </xf>
    <xf numFmtId="176" fontId="10" fillId="4" borderId="44" xfId="0" applyNumberFormat="1" applyFont="1" applyFill="1" applyBorder="1" applyProtection="1">
      <alignment vertical="center"/>
      <protection locked="0"/>
    </xf>
    <xf numFmtId="179" fontId="10" fillId="6" borderId="57" xfId="0" applyNumberFormat="1" applyFont="1" applyFill="1" applyBorder="1" applyAlignment="1" applyProtection="1">
      <alignment horizontal="center" vertical="center"/>
    </xf>
    <xf numFmtId="0" fontId="11" fillId="6" borderId="51" xfId="0" applyFont="1" applyFill="1" applyBorder="1">
      <alignment vertical="center"/>
    </xf>
    <xf numFmtId="0" fontId="11" fillId="6" borderId="33" xfId="0" applyFont="1" applyFill="1" applyBorder="1">
      <alignment vertical="center"/>
    </xf>
    <xf numFmtId="0" fontId="11" fillId="6" borderId="18" xfId="0" applyFont="1" applyFill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9" fillId="2" borderId="34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10" fillId="5" borderId="12" xfId="0" applyFont="1" applyFill="1" applyBorder="1">
      <alignment vertical="center"/>
    </xf>
    <xf numFmtId="0" fontId="10" fillId="5" borderId="14" xfId="0" applyFont="1" applyFill="1" applyBorder="1">
      <alignment vertical="center"/>
    </xf>
    <xf numFmtId="0" fontId="10" fillId="5" borderId="19" xfId="0" applyFont="1" applyFill="1" applyBorder="1">
      <alignment vertical="center"/>
    </xf>
    <xf numFmtId="0" fontId="10" fillId="6" borderId="5" xfId="0" applyFont="1" applyFill="1" applyBorder="1">
      <alignment vertical="center"/>
    </xf>
    <xf numFmtId="0" fontId="10" fillId="6" borderId="14" xfId="0" applyFont="1" applyFill="1" applyBorder="1">
      <alignment vertical="center"/>
    </xf>
    <xf numFmtId="0" fontId="10" fillId="6" borderId="16" xfId="0" applyFont="1" applyFill="1" applyBorder="1">
      <alignment vertical="center"/>
    </xf>
    <xf numFmtId="0" fontId="11" fillId="6" borderId="47" xfId="0" applyFont="1" applyFill="1" applyBorder="1">
      <alignment vertical="center"/>
    </xf>
    <xf numFmtId="0" fontId="10" fillId="5" borderId="16" xfId="0" applyFont="1" applyFill="1" applyBorder="1">
      <alignment vertical="center"/>
    </xf>
    <xf numFmtId="0" fontId="10" fillId="3" borderId="26" xfId="0" applyFont="1" applyFill="1" applyBorder="1" applyProtection="1">
      <alignment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177" fontId="10" fillId="3" borderId="44" xfId="0" applyNumberFormat="1" applyFont="1" applyFill="1" applyBorder="1" applyProtection="1">
      <alignment vertical="center"/>
      <protection locked="0"/>
    </xf>
    <xf numFmtId="178" fontId="10" fillId="5" borderId="57" xfId="0" applyNumberFormat="1" applyFont="1" applyFill="1" applyBorder="1" applyAlignment="1" applyProtection="1">
      <alignment horizontal="center" vertical="center"/>
    </xf>
    <xf numFmtId="0" fontId="11" fillId="5" borderId="45" xfId="0" applyFont="1" applyFill="1" applyBorder="1">
      <alignment vertical="center"/>
    </xf>
    <xf numFmtId="176" fontId="10" fillId="3" borderId="44" xfId="0" applyNumberFormat="1" applyFont="1" applyFill="1" applyBorder="1" applyProtection="1">
      <alignment vertical="center"/>
      <protection locked="0"/>
    </xf>
    <xf numFmtId="179" fontId="10" fillId="5" borderId="57" xfId="0" applyNumberFormat="1" applyFont="1" applyFill="1" applyBorder="1" applyAlignment="1" applyProtection="1">
      <alignment horizontal="center" vertical="center"/>
    </xf>
    <xf numFmtId="0" fontId="11" fillId="5" borderId="51" xfId="0" applyFont="1" applyFill="1" applyBorder="1">
      <alignment vertical="center"/>
    </xf>
    <xf numFmtId="0" fontId="11" fillId="5" borderId="33" xfId="0" applyFont="1" applyFill="1" applyBorder="1">
      <alignment vertical="center"/>
    </xf>
    <xf numFmtId="0" fontId="11" fillId="5" borderId="18" xfId="0" applyFont="1" applyFill="1" applyBorder="1">
      <alignment vertical="center"/>
    </xf>
    <xf numFmtId="0" fontId="10" fillId="7" borderId="14" xfId="0" applyFont="1" applyFill="1" applyBorder="1">
      <alignment vertical="center"/>
    </xf>
    <xf numFmtId="178" fontId="10" fillId="7" borderId="54" xfId="0" applyNumberFormat="1" applyFont="1" applyFill="1" applyBorder="1" applyAlignment="1" applyProtection="1">
      <alignment horizontal="center" vertical="center"/>
    </xf>
    <xf numFmtId="0" fontId="11" fillId="7" borderId="39" xfId="0" applyFont="1" applyFill="1" applyBorder="1">
      <alignment vertical="center"/>
    </xf>
    <xf numFmtId="178" fontId="10" fillId="7" borderId="55" xfId="0" applyNumberFormat="1" applyFont="1" applyFill="1" applyBorder="1" applyAlignment="1" applyProtection="1">
      <alignment horizontal="center" vertical="center"/>
    </xf>
    <xf numFmtId="0" fontId="11" fillId="7" borderId="41" xfId="0" applyFont="1" applyFill="1" applyBorder="1">
      <alignment vertical="center"/>
    </xf>
    <xf numFmtId="179" fontId="10" fillId="7" borderId="54" xfId="0" applyNumberFormat="1" applyFont="1" applyFill="1" applyBorder="1" applyAlignment="1" applyProtection="1">
      <alignment horizontal="center" vertical="center"/>
    </xf>
    <xf numFmtId="0" fontId="11" fillId="7" borderId="48" xfId="0" applyFont="1" applyFill="1" applyBorder="1">
      <alignment vertical="center"/>
    </xf>
    <xf numFmtId="0" fontId="11" fillId="7" borderId="30" xfId="0" applyFont="1" applyFill="1" applyBorder="1">
      <alignment vertical="center"/>
    </xf>
    <xf numFmtId="0" fontId="11" fillId="7" borderId="15" xfId="0" applyFont="1" applyFill="1" applyBorder="1">
      <alignment vertical="center"/>
    </xf>
    <xf numFmtId="179" fontId="10" fillId="7" borderId="55" xfId="0" applyNumberFormat="1" applyFont="1" applyFill="1" applyBorder="1" applyAlignment="1" applyProtection="1">
      <alignment horizontal="center" vertical="center"/>
    </xf>
    <xf numFmtId="0" fontId="11" fillId="7" borderId="49" xfId="0" applyFont="1" applyFill="1" applyBorder="1">
      <alignment vertical="center"/>
    </xf>
    <xf numFmtId="0" fontId="11" fillId="7" borderId="31" xfId="0" applyFont="1" applyFill="1" applyBorder="1">
      <alignment vertical="center"/>
    </xf>
    <xf numFmtId="0" fontId="11" fillId="7" borderId="20" xfId="0" applyFont="1" applyFill="1" applyBorder="1">
      <alignment vertical="center"/>
    </xf>
    <xf numFmtId="0" fontId="10" fillId="4" borderId="24" xfId="0" applyFont="1" applyFill="1" applyBorder="1" applyProtection="1">
      <alignment vertical="center"/>
      <protection locked="0"/>
    </xf>
    <xf numFmtId="0" fontId="10" fillId="4" borderId="12" xfId="0" applyFont="1" applyFill="1" applyBorder="1" applyAlignment="1" applyProtection="1">
      <alignment horizontal="center" vertical="center"/>
      <protection locked="0"/>
    </xf>
    <xf numFmtId="177" fontId="10" fillId="4" borderId="36" xfId="0" applyNumberFormat="1" applyFont="1" applyFill="1" applyBorder="1" applyProtection="1">
      <alignment vertical="center"/>
      <protection locked="0"/>
    </xf>
    <xf numFmtId="178" fontId="10" fillId="6" borderId="53" xfId="0" applyNumberFormat="1" applyFont="1" applyFill="1" applyBorder="1" applyAlignment="1" applyProtection="1">
      <alignment horizontal="center" vertical="center"/>
    </xf>
    <xf numFmtId="0" fontId="11" fillId="6" borderId="37" xfId="0" applyFont="1" applyFill="1" applyBorder="1">
      <alignment vertical="center"/>
    </xf>
    <xf numFmtId="176" fontId="10" fillId="4" borderId="36" xfId="0" applyNumberFormat="1" applyFont="1" applyFill="1" applyBorder="1" applyProtection="1">
      <alignment vertical="center"/>
      <protection locked="0"/>
    </xf>
    <xf numFmtId="179" fontId="10" fillId="6" borderId="53" xfId="0" applyNumberFormat="1" applyFont="1" applyFill="1" applyBorder="1" applyAlignment="1" applyProtection="1">
      <alignment horizontal="center" vertical="center"/>
    </xf>
    <xf numFmtId="0" fontId="11" fillId="6" borderId="29" xfId="0" applyFont="1" applyFill="1" applyBorder="1">
      <alignment vertical="center"/>
    </xf>
    <xf numFmtId="0" fontId="10" fillId="7" borderId="5" xfId="0" applyFont="1" applyFill="1" applyBorder="1">
      <alignment vertical="center"/>
    </xf>
    <xf numFmtId="178" fontId="10" fillId="7" borderId="56" xfId="0" applyNumberFormat="1" applyFont="1" applyFill="1" applyBorder="1" applyAlignment="1" applyProtection="1">
      <alignment horizontal="center" vertical="center"/>
    </xf>
    <xf numFmtId="0" fontId="11" fillId="7" borderId="43" xfId="0" applyFont="1" applyFill="1" applyBorder="1">
      <alignment vertical="center"/>
    </xf>
    <xf numFmtId="179" fontId="10" fillId="7" borderId="56" xfId="0" applyNumberFormat="1" applyFont="1" applyFill="1" applyBorder="1" applyAlignment="1" applyProtection="1">
      <alignment horizontal="center" vertical="center"/>
    </xf>
    <xf numFmtId="0" fontId="11" fillId="7" borderId="50" xfId="0" applyFont="1" applyFill="1" applyBorder="1">
      <alignment vertical="center"/>
    </xf>
    <xf numFmtId="0" fontId="11" fillId="7" borderId="32" xfId="0" applyFont="1" applyFill="1" applyBorder="1">
      <alignment vertical="center"/>
    </xf>
    <xf numFmtId="0" fontId="11" fillId="7" borderId="21" xfId="0" applyFont="1" applyFill="1" applyBorder="1">
      <alignment vertical="center"/>
    </xf>
    <xf numFmtId="0" fontId="10" fillId="7" borderId="16" xfId="0" applyFont="1" applyFill="1" applyBorder="1">
      <alignment vertical="center"/>
    </xf>
    <xf numFmtId="178" fontId="10" fillId="7" borderId="57" xfId="0" applyNumberFormat="1" applyFont="1" applyFill="1" applyBorder="1" applyAlignment="1" applyProtection="1">
      <alignment horizontal="center" vertical="center"/>
    </xf>
    <xf numFmtId="0" fontId="11" fillId="7" borderId="45" xfId="0" applyFont="1" applyFill="1" applyBorder="1">
      <alignment vertical="center"/>
    </xf>
    <xf numFmtId="179" fontId="10" fillId="7" borderId="57" xfId="0" applyNumberFormat="1" applyFont="1" applyFill="1" applyBorder="1" applyAlignment="1" applyProtection="1">
      <alignment horizontal="center" vertical="center"/>
    </xf>
    <xf numFmtId="0" fontId="11" fillId="7" borderId="51" xfId="0" applyFont="1" applyFill="1" applyBorder="1">
      <alignment vertical="center"/>
    </xf>
    <xf numFmtId="0" fontId="11" fillId="7" borderId="33" xfId="0" applyFont="1" applyFill="1" applyBorder="1">
      <alignment vertical="center"/>
    </xf>
    <xf numFmtId="0" fontId="11" fillId="7" borderId="18" xfId="0" applyFont="1" applyFill="1" applyBorder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8" borderId="7" xfId="0" applyFont="1" applyFill="1" applyBorder="1" applyProtection="1">
      <alignment vertical="center"/>
      <protection locked="0"/>
    </xf>
    <xf numFmtId="0" fontId="10" fillId="8" borderId="5" xfId="0" applyFont="1" applyFill="1" applyBorder="1" applyAlignment="1" applyProtection="1">
      <alignment horizontal="center" vertical="center"/>
      <protection locked="0"/>
    </xf>
    <xf numFmtId="177" fontId="10" fillId="8" borderId="42" xfId="0" applyNumberFormat="1" applyFont="1" applyFill="1" applyBorder="1" applyProtection="1">
      <alignment vertical="center"/>
      <protection locked="0"/>
    </xf>
    <xf numFmtId="0" fontId="10" fillId="8" borderId="2" xfId="0" applyFont="1" applyFill="1" applyBorder="1" applyProtection="1">
      <alignment vertical="center"/>
      <protection locked="0"/>
    </xf>
    <xf numFmtId="0" fontId="10" fillId="8" borderId="14" xfId="0" applyFont="1" applyFill="1" applyBorder="1" applyAlignment="1" applyProtection="1">
      <alignment horizontal="center" vertical="center"/>
      <protection locked="0"/>
    </xf>
    <xf numFmtId="177" fontId="10" fillId="8" borderId="38" xfId="0" applyNumberFormat="1" applyFont="1" applyFill="1" applyBorder="1" applyProtection="1">
      <alignment vertical="center"/>
      <protection locked="0"/>
    </xf>
    <xf numFmtId="0" fontId="10" fillId="8" borderId="25" xfId="0" applyFont="1" applyFill="1" applyBorder="1" applyProtection="1">
      <alignment vertical="center"/>
      <protection locked="0"/>
    </xf>
    <xf numFmtId="0" fontId="10" fillId="8" borderId="19" xfId="0" applyFont="1" applyFill="1" applyBorder="1" applyAlignment="1" applyProtection="1">
      <alignment horizontal="center" vertical="center"/>
      <protection locked="0"/>
    </xf>
    <xf numFmtId="177" fontId="10" fillId="8" borderId="40" xfId="0" applyNumberFormat="1" applyFont="1" applyFill="1" applyBorder="1" applyProtection="1">
      <alignment vertical="center"/>
      <protection locked="0"/>
    </xf>
    <xf numFmtId="0" fontId="10" fillId="8" borderId="26" xfId="0" applyFont="1" applyFill="1" applyBorder="1" applyProtection="1">
      <alignment vertical="center"/>
      <protection locked="0"/>
    </xf>
    <xf numFmtId="0" fontId="10" fillId="8" borderId="16" xfId="0" applyFont="1" applyFill="1" applyBorder="1" applyAlignment="1" applyProtection="1">
      <alignment horizontal="center" vertical="center"/>
      <protection locked="0"/>
    </xf>
    <xf numFmtId="177" fontId="10" fillId="8" borderId="44" xfId="0" applyNumberFormat="1" applyFont="1" applyFill="1" applyBorder="1" applyProtection="1">
      <alignment vertical="center"/>
      <protection locked="0"/>
    </xf>
    <xf numFmtId="176" fontId="10" fillId="8" borderId="42" xfId="0" applyNumberFormat="1" applyFont="1" applyFill="1" applyBorder="1" applyProtection="1">
      <alignment vertical="center"/>
      <protection locked="0"/>
    </xf>
    <xf numFmtId="176" fontId="10" fillId="8" borderId="38" xfId="0" applyNumberFormat="1" applyFont="1" applyFill="1" applyBorder="1" applyProtection="1">
      <alignment vertical="center"/>
      <protection locked="0"/>
    </xf>
    <xf numFmtId="176" fontId="10" fillId="8" borderId="40" xfId="0" applyNumberFormat="1" applyFont="1" applyFill="1" applyBorder="1" applyProtection="1">
      <alignment vertical="center"/>
      <protection locked="0"/>
    </xf>
    <xf numFmtId="176" fontId="10" fillId="8" borderId="44" xfId="0" applyNumberFormat="1" applyFont="1" applyFill="1" applyBorder="1" applyProtection="1">
      <alignment vertical="center"/>
      <protection locked="0"/>
    </xf>
    <xf numFmtId="0" fontId="10" fillId="9" borderId="14" xfId="0" applyFont="1" applyFill="1" applyBorder="1">
      <alignment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Protection="1">
      <alignment vertical="center"/>
      <protection locked="0"/>
    </xf>
    <xf numFmtId="0" fontId="10" fillId="9" borderId="14" xfId="0" applyFont="1" applyFill="1" applyBorder="1" applyAlignment="1" applyProtection="1">
      <alignment horizontal="center" vertical="center"/>
      <protection locked="0"/>
    </xf>
    <xf numFmtId="177" fontId="10" fillId="9" borderId="38" xfId="0" applyNumberFormat="1" applyFont="1" applyFill="1" applyBorder="1" applyProtection="1">
      <alignment vertical="center"/>
      <protection locked="0"/>
    </xf>
    <xf numFmtId="178" fontId="10" fillId="9" borderId="54" xfId="0" applyNumberFormat="1" applyFont="1" applyFill="1" applyBorder="1" applyAlignment="1" applyProtection="1">
      <alignment horizontal="center" vertical="center"/>
    </xf>
    <xf numFmtId="0" fontId="11" fillId="9" borderId="39" xfId="0" applyFont="1" applyFill="1" applyBorder="1">
      <alignment vertical="center"/>
    </xf>
    <xf numFmtId="176" fontId="10" fillId="9" borderId="38" xfId="0" applyNumberFormat="1" applyFont="1" applyFill="1" applyBorder="1" applyProtection="1">
      <alignment vertical="center"/>
      <protection locked="0"/>
    </xf>
    <xf numFmtId="179" fontId="10" fillId="9" borderId="54" xfId="0" applyNumberFormat="1" applyFont="1" applyFill="1" applyBorder="1" applyAlignment="1" applyProtection="1">
      <alignment horizontal="center" vertical="center"/>
    </xf>
    <xf numFmtId="0" fontId="11" fillId="9" borderId="48" xfId="0" applyFont="1" applyFill="1" applyBorder="1">
      <alignment vertical="center"/>
    </xf>
    <xf numFmtId="0" fontId="11" fillId="9" borderId="30" xfId="0" applyFont="1" applyFill="1" applyBorder="1">
      <alignment vertical="center"/>
    </xf>
    <xf numFmtId="0" fontId="11" fillId="9" borderId="15" xfId="0" applyFont="1" applyFill="1" applyBorder="1">
      <alignment vertical="center"/>
    </xf>
    <xf numFmtId="0" fontId="10" fillId="9" borderId="25" xfId="0" applyFont="1" applyFill="1" applyBorder="1" applyProtection="1">
      <alignment vertical="center"/>
      <protection locked="0"/>
    </xf>
    <xf numFmtId="0" fontId="10" fillId="9" borderId="19" xfId="0" applyFont="1" applyFill="1" applyBorder="1" applyAlignment="1" applyProtection="1">
      <alignment horizontal="center" vertical="center"/>
      <protection locked="0"/>
    </xf>
    <xf numFmtId="177" fontId="10" fillId="9" borderId="40" xfId="0" applyNumberFormat="1" applyFont="1" applyFill="1" applyBorder="1" applyProtection="1">
      <alignment vertical="center"/>
      <protection locked="0"/>
    </xf>
    <xf numFmtId="178" fontId="10" fillId="9" borderId="55" xfId="0" applyNumberFormat="1" applyFont="1" applyFill="1" applyBorder="1" applyAlignment="1" applyProtection="1">
      <alignment horizontal="center" vertical="center"/>
    </xf>
    <xf numFmtId="0" fontId="11" fillId="9" borderId="41" xfId="0" applyFont="1" applyFill="1" applyBorder="1">
      <alignment vertical="center"/>
    </xf>
    <xf numFmtId="176" fontId="10" fillId="9" borderId="40" xfId="0" applyNumberFormat="1" applyFont="1" applyFill="1" applyBorder="1" applyProtection="1">
      <alignment vertical="center"/>
      <protection locked="0"/>
    </xf>
    <xf numFmtId="179" fontId="10" fillId="9" borderId="55" xfId="0" applyNumberFormat="1" applyFont="1" applyFill="1" applyBorder="1" applyAlignment="1" applyProtection="1">
      <alignment horizontal="center" vertical="center"/>
    </xf>
    <xf numFmtId="0" fontId="11" fillId="9" borderId="49" xfId="0" applyFont="1" applyFill="1" applyBorder="1">
      <alignment vertical="center"/>
    </xf>
    <xf numFmtId="0" fontId="11" fillId="9" borderId="31" xfId="0" applyFont="1" applyFill="1" applyBorder="1">
      <alignment vertical="center"/>
    </xf>
    <xf numFmtId="0" fontId="10" fillId="9" borderId="17" xfId="0" applyFont="1" applyFill="1" applyBorder="1" applyAlignment="1">
      <alignment horizontal="center" vertical="center"/>
    </xf>
    <xf numFmtId="0" fontId="10" fillId="9" borderId="26" xfId="0" applyFont="1" applyFill="1" applyBorder="1" applyProtection="1">
      <alignment vertical="center"/>
      <protection locked="0"/>
    </xf>
    <xf numFmtId="0" fontId="10" fillId="9" borderId="16" xfId="0" applyFont="1" applyFill="1" applyBorder="1" applyAlignment="1" applyProtection="1">
      <alignment horizontal="center" vertical="center"/>
      <protection locked="0"/>
    </xf>
    <xf numFmtId="177" fontId="10" fillId="9" borderId="44" xfId="0" applyNumberFormat="1" applyFont="1" applyFill="1" applyBorder="1" applyProtection="1">
      <alignment vertical="center"/>
      <protection locked="0"/>
    </xf>
    <xf numFmtId="178" fontId="10" fillId="9" borderId="57" xfId="0" applyNumberFormat="1" applyFont="1" applyFill="1" applyBorder="1" applyAlignment="1" applyProtection="1">
      <alignment horizontal="center" vertical="center"/>
    </xf>
    <xf numFmtId="0" fontId="11" fillId="9" borderId="45" xfId="0" applyFont="1" applyFill="1" applyBorder="1">
      <alignment vertical="center"/>
    </xf>
    <xf numFmtId="176" fontId="10" fillId="9" borderId="44" xfId="0" applyNumberFormat="1" applyFont="1" applyFill="1" applyBorder="1" applyProtection="1">
      <alignment vertical="center"/>
      <protection locked="0"/>
    </xf>
    <xf numFmtId="179" fontId="10" fillId="9" borderId="57" xfId="0" applyNumberFormat="1" applyFont="1" applyFill="1" applyBorder="1" applyAlignment="1" applyProtection="1">
      <alignment horizontal="center" vertical="center"/>
    </xf>
    <xf numFmtId="0" fontId="11" fillId="9" borderId="51" xfId="0" applyFont="1" applyFill="1" applyBorder="1">
      <alignment vertical="center"/>
    </xf>
    <xf numFmtId="0" fontId="11" fillId="9" borderId="33" xfId="0" applyFont="1" applyFill="1" applyBorder="1">
      <alignment vertical="center"/>
    </xf>
    <xf numFmtId="0" fontId="10" fillId="5" borderId="60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3" borderId="7" xfId="0" applyFont="1" applyFill="1" applyBorder="1" applyProtection="1">
      <alignment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177" fontId="10" fillId="3" borderId="42" xfId="0" applyNumberFormat="1" applyFont="1" applyFill="1" applyBorder="1" applyProtection="1">
      <alignment vertical="center"/>
      <protection locked="0"/>
    </xf>
    <xf numFmtId="178" fontId="10" fillId="5" borderId="56" xfId="0" applyNumberFormat="1" applyFont="1" applyFill="1" applyBorder="1" applyAlignment="1" applyProtection="1">
      <alignment horizontal="center" vertical="center"/>
    </xf>
    <xf numFmtId="0" fontId="11" fillId="5" borderId="43" xfId="0" applyFont="1" applyFill="1" applyBorder="1">
      <alignment vertical="center"/>
    </xf>
    <xf numFmtId="176" fontId="10" fillId="3" borderId="42" xfId="0" applyNumberFormat="1" applyFont="1" applyFill="1" applyBorder="1" applyProtection="1">
      <alignment vertical="center"/>
      <protection locked="0"/>
    </xf>
    <xf numFmtId="179" fontId="10" fillId="5" borderId="56" xfId="0" applyNumberFormat="1" applyFont="1" applyFill="1" applyBorder="1" applyAlignment="1" applyProtection="1">
      <alignment horizontal="center" vertical="center"/>
    </xf>
    <xf numFmtId="0" fontId="11" fillId="5" borderId="50" xfId="0" applyFont="1" applyFill="1" applyBorder="1">
      <alignment vertical="center"/>
    </xf>
    <xf numFmtId="0" fontId="11" fillId="5" borderId="32" xfId="0" applyFont="1" applyFill="1" applyBorder="1">
      <alignment vertical="center"/>
    </xf>
    <xf numFmtId="0" fontId="14" fillId="6" borderId="6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9" borderId="17" xfId="0" applyFont="1" applyFill="1" applyBorder="1" applyAlignment="1">
      <alignment horizontal="center" vertical="center"/>
    </xf>
    <xf numFmtId="0" fontId="14" fillId="6" borderId="60" xfId="0" applyFont="1" applyFill="1" applyBorder="1" applyAlignment="1">
      <alignment horizontal="center" vertical="center"/>
    </xf>
    <xf numFmtId="0" fontId="10" fillId="4" borderId="25" xfId="0" applyFont="1" applyFill="1" applyBorder="1" applyProtection="1">
      <alignment vertical="center"/>
      <protection locked="0"/>
    </xf>
    <xf numFmtId="0" fontId="10" fillId="4" borderId="19" xfId="0" applyFont="1" applyFill="1" applyBorder="1" applyAlignment="1" applyProtection="1">
      <alignment horizontal="center" vertical="center"/>
      <protection locked="0"/>
    </xf>
    <xf numFmtId="177" fontId="10" fillId="4" borderId="40" xfId="0" applyNumberFormat="1" applyFont="1" applyFill="1" applyBorder="1" applyProtection="1">
      <alignment vertical="center"/>
      <protection locked="0"/>
    </xf>
    <xf numFmtId="178" fontId="10" fillId="6" borderId="55" xfId="0" applyNumberFormat="1" applyFont="1" applyFill="1" applyBorder="1" applyAlignment="1" applyProtection="1">
      <alignment horizontal="center" vertical="center"/>
    </xf>
    <xf numFmtId="0" fontId="11" fillId="6" borderId="41" xfId="0" applyFont="1" applyFill="1" applyBorder="1">
      <alignment vertical="center"/>
    </xf>
    <xf numFmtId="176" fontId="10" fillId="4" borderId="40" xfId="0" applyNumberFormat="1" applyFont="1" applyFill="1" applyBorder="1" applyProtection="1">
      <alignment vertical="center"/>
      <protection locked="0"/>
    </xf>
    <xf numFmtId="179" fontId="10" fillId="6" borderId="55" xfId="0" applyNumberFormat="1" applyFont="1" applyFill="1" applyBorder="1" applyAlignment="1" applyProtection="1">
      <alignment horizontal="center" vertical="center"/>
    </xf>
    <xf numFmtId="0" fontId="11" fillId="6" borderId="49" xfId="0" applyFont="1" applyFill="1" applyBorder="1">
      <alignment vertical="center"/>
    </xf>
    <xf numFmtId="0" fontId="11" fillId="6" borderId="31" xfId="0" applyFont="1" applyFill="1" applyBorder="1">
      <alignment vertical="center"/>
    </xf>
    <xf numFmtId="0" fontId="14" fillId="6" borderId="3" xfId="0" applyFont="1" applyFill="1" applyBorder="1" applyAlignment="1">
      <alignment horizontal="center" vertical="center"/>
    </xf>
    <xf numFmtId="0" fontId="10" fillId="6" borderId="60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15" fillId="9" borderId="16" xfId="0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0" fontId="10" fillId="7" borderId="60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0" fontId="10" fillId="4" borderId="61" xfId="0" applyFont="1" applyFill="1" applyBorder="1" applyProtection="1">
      <alignment vertical="center"/>
      <protection locked="0"/>
    </xf>
    <xf numFmtId="0" fontId="10" fillId="4" borderId="62" xfId="0" applyFont="1" applyFill="1" applyBorder="1" applyAlignment="1" applyProtection="1">
      <alignment horizontal="center" vertical="center"/>
      <protection locked="0"/>
    </xf>
    <xf numFmtId="177" fontId="10" fillId="4" borderId="63" xfId="0" applyNumberFormat="1" applyFont="1" applyFill="1" applyBorder="1" applyProtection="1">
      <alignment vertical="center"/>
      <protection locked="0"/>
    </xf>
    <xf numFmtId="178" fontId="10" fillId="6" borderId="64" xfId="0" applyNumberFormat="1" applyFont="1" applyFill="1" applyBorder="1" applyAlignment="1" applyProtection="1">
      <alignment horizontal="center" vertical="center"/>
    </xf>
    <xf numFmtId="0" fontId="11" fillId="6" borderId="65" xfId="0" applyFont="1" applyFill="1" applyBorder="1">
      <alignment vertical="center"/>
    </xf>
    <xf numFmtId="176" fontId="10" fillId="4" borderId="63" xfId="0" applyNumberFormat="1" applyFont="1" applyFill="1" applyBorder="1" applyProtection="1">
      <alignment vertical="center"/>
      <protection locked="0"/>
    </xf>
    <xf numFmtId="179" fontId="10" fillId="6" borderId="64" xfId="0" applyNumberFormat="1" applyFont="1" applyFill="1" applyBorder="1" applyAlignment="1" applyProtection="1">
      <alignment horizontal="center" vertical="center"/>
    </xf>
    <xf numFmtId="0" fontId="11" fillId="6" borderId="66" xfId="0" applyFont="1" applyFill="1" applyBorder="1">
      <alignment vertical="center"/>
    </xf>
    <xf numFmtId="0" fontId="11" fillId="6" borderId="67" xfId="0" applyFont="1" applyFill="1" applyBorder="1">
      <alignment vertical="center"/>
    </xf>
    <xf numFmtId="0" fontId="10" fillId="4" borderId="69" xfId="0" applyFont="1" applyFill="1" applyBorder="1" applyProtection="1">
      <alignment vertical="center"/>
      <protection locked="0"/>
    </xf>
    <xf numFmtId="0" fontId="10" fillId="4" borderId="58" xfId="0" applyFont="1" applyFill="1" applyBorder="1" applyAlignment="1" applyProtection="1">
      <alignment horizontal="center" vertical="center"/>
      <protection locked="0"/>
    </xf>
    <xf numFmtId="177" fontId="10" fillId="4" borderId="70" xfId="0" applyNumberFormat="1" applyFont="1" applyFill="1" applyBorder="1" applyProtection="1">
      <alignment vertical="center"/>
      <protection locked="0"/>
    </xf>
    <xf numFmtId="178" fontId="10" fillId="6" borderId="71" xfId="0" applyNumberFormat="1" applyFont="1" applyFill="1" applyBorder="1" applyAlignment="1" applyProtection="1">
      <alignment horizontal="center" vertical="center"/>
    </xf>
    <xf numFmtId="0" fontId="11" fillId="6" borderId="72" xfId="0" applyFont="1" applyFill="1" applyBorder="1">
      <alignment vertical="center"/>
    </xf>
    <xf numFmtId="176" fontId="10" fillId="4" borderId="70" xfId="0" applyNumberFormat="1" applyFont="1" applyFill="1" applyBorder="1" applyProtection="1">
      <alignment vertical="center"/>
      <protection locked="0"/>
    </xf>
    <xf numFmtId="179" fontId="10" fillId="6" borderId="71" xfId="0" applyNumberFormat="1" applyFont="1" applyFill="1" applyBorder="1" applyAlignment="1" applyProtection="1">
      <alignment horizontal="center" vertical="center"/>
    </xf>
    <xf numFmtId="0" fontId="11" fillId="6" borderId="73" xfId="0" applyFont="1" applyFill="1" applyBorder="1">
      <alignment vertical="center"/>
    </xf>
    <xf numFmtId="0" fontId="11" fillId="6" borderId="27" xfId="0" applyFont="1" applyFill="1" applyBorder="1">
      <alignment vertical="center"/>
    </xf>
    <xf numFmtId="0" fontId="11" fillId="7" borderId="21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6" borderId="68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0" fontId="11" fillId="9" borderId="20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9" fillId="2" borderId="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FFCC"/>
      <color rgb="FF0000FF"/>
      <color rgb="FF66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showGridLines="0" tabSelected="1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6" sqref="A6:A7"/>
    </sheetView>
  </sheetViews>
  <sheetFormatPr defaultRowHeight="13.5"/>
  <cols>
    <col min="1" max="1" width="3.875" customWidth="1"/>
    <col min="2" max="2" width="2.875" customWidth="1"/>
    <col min="3" max="3" width="11" customWidth="1"/>
    <col min="4" max="4" width="4.5" customWidth="1"/>
    <col min="5" max="5" width="8" bestFit="1" customWidth="1"/>
    <col min="6" max="6" width="9" bestFit="1" customWidth="1"/>
    <col min="7" max="7" width="5.625" customWidth="1"/>
    <col min="8" max="8" width="7.875" bestFit="1" customWidth="1"/>
    <col min="9" max="9" width="6.75" customWidth="1"/>
    <col min="10" max="10" width="7.875" bestFit="1" customWidth="1"/>
    <col min="11" max="11" width="5" bestFit="1" customWidth="1"/>
    <col min="13" max="13" width="9.25" bestFit="1" customWidth="1"/>
    <col min="14" max="14" width="6" customWidth="1"/>
    <col min="15" max="15" width="7.875" bestFit="1" customWidth="1"/>
    <col min="16" max="16" width="5" bestFit="1" customWidth="1"/>
    <col min="18" max="18" width="6.125" customWidth="1"/>
    <col min="19" max="19" width="8" bestFit="1" customWidth="1"/>
    <col min="21" max="21" width="6.25" customWidth="1"/>
    <col min="22" max="22" width="8.5" bestFit="1" customWidth="1"/>
    <col min="23" max="23" width="5" bestFit="1" customWidth="1"/>
  </cols>
  <sheetData>
    <row r="1" spans="1:23" ht="13.5" customHeight="1">
      <c r="A1" s="267" t="s">
        <v>19</v>
      </c>
      <c r="B1" s="267"/>
      <c r="C1" s="267"/>
      <c r="D1" s="267"/>
      <c r="E1" s="267"/>
      <c r="F1" s="267"/>
      <c r="G1" s="267"/>
      <c r="H1" s="267"/>
      <c r="I1" s="267"/>
      <c r="J1" s="267" t="s">
        <v>20</v>
      </c>
      <c r="K1" s="267"/>
      <c r="L1" s="267"/>
      <c r="M1" s="267"/>
      <c r="N1" s="267"/>
      <c r="O1" s="267"/>
      <c r="P1" s="267"/>
      <c r="Q1" s="267"/>
      <c r="R1" s="267"/>
      <c r="S1" s="267"/>
      <c r="T1" s="267"/>
    </row>
    <row r="2" spans="1:23">
      <c r="A2" s="267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</row>
    <row r="3" spans="1:23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</row>
    <row r="4" spans="1:23" ht="22.5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</row>
    <row r="5" spans="1:23" ht="5.25" customHeight="1" thickBot="1">
      <c r="S5" s="1"/>
      <c r="T5" s="1"/>
    </row>
    <row r="6" spans="1:23" ht="19.5" customHeight="1">
      <c r="A6" s="268" t="s">
        <v>0</v>
      </c>
      <c r="B6" s="270" t="s">
        <v>1</v>
      </c>
      <c r="C6" s="272" t="s">
        <v>2</v>
      </c>
      <c r="D6" s="268" t="s">
        <v>3</v>
      </c>
      <c r="E6" s="274" t="s">
        <v>5</v>
      </c>
      <c r="F6" s="275"/>
      <c r="G6" s="276"/>
      <c r="H6" s="274" t="s">
        <v>6</v>
      </c>
      <c r="I6" s="276"/>
      <c r="J6" s="274" t="s">
        <v>7</v>
      </c>
      <c r="K6" s="276"/>
      <c r="L6" s="274" t="s">
        <v>8</v>
      </c>
      <c r="M6" s="275"/>
      <c r="N6" s="276"/>
      <c r="O6" s="274" t="s">
        <v>9</v>
      </c>
      <c r="P6" s="276"/>
      <c r="Q6" s="274" t="s">
        <v>10</v>
      </c>
      <c r="R6" s="276"/>
      <c r="S6" s="274" t="s">
        <v>11</v>
      </c>
      <c r="T6" s="275"/>
      <c r="U6" s="275"/>
      <c r="V6" s="263" t="s">
        <v>4</v>
      </c>
      <c r="W6" s="265" t="s">
        <v>15</v>
      </c>
    </row>
    <row r="7" spans="1:23" ht="29.25" customHeight="1" thickBot="1">
      <c r="A7" s="269"/>
      <c r="B7" s="271"/>
      <c r="C7" s="273"/>
      <c r="D7" s="269"/>
      <c r="E7" s="65" t="s">
        <v>16</v>
      </c>
      <c r="F7" s="66" t="s">
        <v>18</v>
      </c>
      <c r="G7" s="67" t="s">
        <v>12</v>
      </c>
      <c r="H7" s="68" t="s">
        <v>13</v>
      </c>
      <c r="I7" s="67" t="s">
        <v>12</v>
      </c>
      <c r="J7" s="68" t="s">
        <v>13</v>
      </c>
      <c r="K7" s="67" t="s">
        <v>12</v>
      </c>
      <c r="L7" s="65" t="s">
        <v>16</v>
      </c>
      <c r="M7" s="66" t="s">
        <v>18</v>
      </c>
      <c r="N7" s="67" t="s">
        <v>12</v>
      </c>
      <c r="O7" s="68" t="s">
        <v>13</v>
      </c>
      <c r="P7" s="67" t="s">
        <v>12</v>
      </c>
      <c r="Q7" s="68" t="s">
        <v>13</v>
      </c>
      <c r="R7" s="67" t="s">
        <v>12</v>
      </c>
      <c r="S7" s="65" t="s">
        <v>17</v>
      </c>
      <c r="T7" s="66" t="s">
        <v>18</v>
      </c>
      <c r="U7" s="69" t="s">
        <v>12</v>
      </c>
      <c r="V7" s="264"/>
      <c r="W7" s="266"/>
    </row>
    <row r="8" spans="1:23" ht="14.25" thickTop="1">
      <c r="A8" s="70">
        <v>1</v>
      </c>
      <c r="B8" s="125" t="s">
        <v>38</v>
      </c>
      <c r="C8" s="2" t="s">
        <v>21</v>
      </c>
      <c r="D8" s="3"/>
      <c r="E8" s="4">
        <v>22.8</v>
      </c>
      <c r="F8" s="5">
        <f t="shared" ref="F8:F39" si="0">IF(E8="","",IF(E8=0,0,E8+0.24))</f>
        <v>23.04</v>
      </c>
      <c r="G8" s="6">
        <f t="shared" ref="G8:G39" si="1">IF(F8="",0,IF(F8=0,0,INT(9.23076*(26.7-F8)^1.835)))</f>
        <v>99</v>
      </c>
      <c r="H8" s="7">
        <v>1.05</v>
      </c>
      <c r="I8" s="6">
        <f t="shared" ref="I8:I39" si="2">IF(H8="",0,IF(H8=0,0,INT(1.84523*(H8*100-75)^1.348)))</f>
        <v>180</v>
      </c>
      <c r="J8" s="7">
        <v>4.7300000000000004</v>
      </c>
      <c r="K8" s="6">
        <f t="shared" ref="K8:K39" si="3">IF(J8="",0,IF(J8=0,0,INT(56.0211*(J8-1.5)^1.05)))</f>
        <v>191</v>
      </c>
      <c r="L8" s="7">
        <v>34.36</v>
      </c>
      <c r="M8" s="5">
        <f t="shared" ref="M8:M39" si="4">IF(L8="","",IF(L8=0,0,L8+0.24))</f>
        <v>34.6</v>
      </c>
      <c r="N8" s="6">
        <f t="shared" ref="N8:N39" si="5">IF(M8="",0,IF(M8=0,0,INT(4.99087*(42.5-M8)^1.81)))</f>
        <v>210</v>
      </c>
      <c r="O8" s="7">
        <v>3.18</v>
      </c>
      <c r="P8" s="6">
        <f t="shared" ref="P8:P39" si="6">IF(O8="",0,IF(O8=0,0,INT(0.188807*(O8*100-210)^1.41)))</f>
        <v>139</v>
      </c>
      <c r="Q8" s="7">
        <v>15</v>
      </c>
      <c r="R8" s="6">
        <f t="shared" ref="R8:R39" si="7">IF(Q8="",0,IF(Q8=0,0,INT(15.9803*(Q8-3.8)^1.04)))</f>
        <v>197</v>
      </c>
      <c r="S8" s="8">
        <v>3.0432000000000001</v>
      </c>
      <c r="T8" s="9">
        <f t="shared" ref="T8:T39" si="8">IF(S8="","",IF(S8=0,0,S8+0.0024))</f>
        <v>3.0456000000000003</v>
      </c>
      <c r="U8" s="10">
        <f t="shared" ref="U8:U39" si="9">IF(T8="",0,IF(T8=0,0,INT(0.11193*(254-(INT(T8)*60+MOD(T8,SIGN(T8))*100))^1.88)))</f>
        <v>324</v>
      </c>
      <c r="V8" s="11">
        <f t="shared" ref="V8:V39" si="10">SUM(G8+I8+K8+N8+P8+R8+U8)</f>
        <v>1340</v>
      </c>
      <c r="W8" s="12">
        <f t="shared" ref="W8:W39" si="11">RANK(V8,$V$8:$V$63,0)</f>
        <v>47</v>
      </c>
    </row>
    <row r="9" spans="1:23">
      <c r="A9" s="148">
        <v>2</v>
      </c>
      <c r="B9" s="149" t="s">
        <v>38</v>
      </c>
      <c r="C9" s="150" t="s">
        <v>22</v>
      </c>
      <c r="D9" s="151"/>
      <c r="E9" s="152">
        <v>0</v>
      </c>
      <c r="F9" s="153">
        <f t="shared" si="0"/>
        <v>0</v>
      </c>
      <c r="G9" s="154">
        <f t="shared" si="1"/>
        <v>0</v>
      </c>
      <c r="H9" s="152">
        <v>0</v>
      </c>
      <c r="I9" s="154">
        <f t="shared" si="2"/>
        <v>0</v>
      </c>
      <c r="J9" s="152">
        <v>0</v>
      </c>
      <c r="K9" s="154">
        <f t="shared" si="3"/>
        <v>0</v>
      </c>
      <c r="L9" s="152">
        <v>0</v>
      </c>
      <c r="M9" s="153">
        <f t="shared" si="4"/>
        <v>0</v>
      </c>
      <c r="N9" s="154">
        <f t="shared" si="5"/>
        <v>0</v>
      </c>
      <c r="O9" s="152">
        <v>0</v>
      </c>
      <c r="P9" s="154">
        <f t="shared" si="6"/>
        <v>0</v>
      </c>
      <c r="Q9" s="152">
        <v>0</v>
      </c>
      <c r="R9" s="154">
        <f t="shared" si="7"/>
        <v>0</v>
      </c>
      <c r="S9" s="155">
        <v>0</v>
      </c>
      <c r="T9" s="156">
        <f t="shared" si="8"/>
        <v>0</v>
      </c>
      <c r="U9" s="157">
        <f t="shared" si="9"/>
        <v>0</v>
      </c>
      <c r="V9" s="158">
        <f t="shared" si="10"/>
        <v>0</v>
      </c>
      <c r="W9" s="159">
        <f t="shared" si="11"/>
        <v>53</v>
      </c>
    </row>
    <row r="10" spans="1:23">
      <c r="A10" s="148">
        <v>3</v>
      </c>
      <c r="B10" s="149" t="s">
        <v>38</v>
      </c>
      <c r="C10" s="150" t="s">
        <v>23</v>
      </c>
      <c r="D10" s="151"/>
      <c r="E10" s="152">
        <v>0</v>
      </c>
      <c r="F10" s="153">
        <f t="shared" si="0"/>
        <v>0</v>
      </c>
      <c r="G10" s="154">
        <f t="shared" si="1"/>
        <v>0</v>
      </c>
      <c r="H10" s="152">
        <v>0</v>
      </c>
      <c r="I10" s="154">
        <f t="shared" si="2"/>
        <v>0</v>
      </c>
      <c r="J10" s="152">
        <v>0</v>
      </c>
      <c r="K10" s="154">
        <f t="shared" si="3"/>
        <v>0</v>
      </c>
      <c r="L10" s="152">
        <v>0</v>
      </c>
      <c r="M10" s="153">
        <f t="shared" si="4"/>
        <v>0</v>
      </c>
      <c r="N10" s="154">
        <f t="shared" si="5"/>
        <v>0</v>
      </c>
      <c r="O10" s="152">
        <v>0</v>
      </c>
      <c r="P10" s="154">
        <f t="shared" si="6"/>
        <v>0</v>
      </c>
      <c r="Q10" s="152">
        <v>0</v>
      </c>
      <c r="R10" s="154">
        <f t="shared" si="7"/>
        <v>0</v>
      </c>
      <c r="S10" s="155">
        <v>0</v>
      </c>
      <c r="T10" s="156">
        <f t="shared" si="8"/>
        <v>0</v>
      </c>
      <c r="U10" s="157">
        <f t="shared" si="9"/>
        <v>0</v>
      </c>
      <c r="V10" s="158">
        <f t="shared" si="10"/>
        <v>0</v>
      </c>
      <c r="W10" s="159">
        <f t="shared" si="11"/>
        <v>53</v>
      </c>
    </row>
    <row r="11" spans="1:23">
      <c r="A11" s="148">
        <v>4</v>
      </c>
      <c r="B11" s="149" t="s">
        <v>38</v>
      </c>
      <c r="C11" s="150" t="s">
        <v>24</v>
      </c>
      <c r="D11" s="151"/>
      <c r="E11" s="152">
        <v>0</v>
      </c>
      <c r="F11" s="153">
        <f t="shared" si="0"/>
        <v>0</v>
      </c>
      <c r="G11" s="154">
        <f t="shared" si="1"/>
        <v>0</v>
      </c>
      <c r="H11" s="152">
        <v>0</v>
      </c>
      <c r="I11" s="154">
        <f t="shared" si="2"/>
        <v>0</v>
      </c>
      <c r="J11" s="152">
        <v>0</v>
      </c>
      <c r="K11" s="154">
        <f t="shared" si="3"/>
        <v>0</v>
      </c>
      <c r="L11" s="152">
        <v>0</v>
      </c>
      <c r="M11" s="153">
        <f t="shared" si="4"/>
        <v>0</v>
      </c>
      <c r="N11" s="154">
        <f t="shared" si="5"/>
        <v>0</v>
      </c>
      <c r="O11" s="152">
        <v>0</v>
      </c>
      <c r="P11" s="154">
        <f t="shared" si="6"/>
        <v>0</v>
      </c>
      <c r="Q11" s="152">
        <v>0</v>
      </c>
      <c r="R11" s="154">
        <f t="shared" si="7"/>
        <v>0</v>
      </c>
      <c r="S11" s="155">
        <v>0</v>
      </c>
      <c r="T11" s="156">
        <f t="shared" si="8"/>
        <v>0</v>
      </c>
      <c r="U11" s="157">
        <f t="shared" si="9"/>
        <v>0</v>
      </c>
      <c r="V11" s="158">
        <f t="shared" si="10"/>
        <v>0</v>
      </c>
      <c r="W11" s="159">
        <f t="shared" si="11"/>
        <v>53</v>
      </c>
    </row>
    <row r="12" spans="1:23">
      <c r="A12" s="71">
        <v>5</v>
      </c>
      <c r="B12" s="123" t="s">
        <v>38</v>
      </c>
      <c r="C12" s="13" t="s">
        <v>25</v>
      </c>
      <c r="D12" s="14"/>
      <c r="E12" s="15">
        <v>0</v>
      </c>
      <c r="F12" s="16">
        <f t="shared" si="0"/>
        <v>0</v>
      </c>
      <c r="G12" s="17">
        <f t="shared" si="1"/>
        <v>0</v>
      </c>
      <c r="H12" s="15">
        <v>0</v>
      </c>
      <c r="I12" s="17">
        <f t="shared" si="2"/>
        <v>0</v>
      </c>
      <c r="J12" s="15">
        <v>4.63</v>
      </c>
      <c r="K12" s="17">
        <f t="shared" si="3"/>
        <v>185</v>
      </c>
      <c r="L12" s="15">
        <v>0</v>
      </c>
      <c r="M12" s="16">
        <f t="shared" si="4"/>
        <v>0</v>
      </c>
      <c r="N12" s="17">
        <f t="shared" si="5"/>
        <v>0</v>
      </c>
      <c r="O12" s="15">
        <v>0</v>
      </c>
      <c r="P12" s="17">
        <f t="shared" si="6"/>
        <v>0</v>
      </c>
      <c r="Q12" s="15">
        <v>15.75</v>
      </c>
      <c r="R12" s="17">
        <f t="shared" si="7"/>
        <v>210</v>
      </c>
      <c r="S12" s="18">
        <v>0</v>
      </c>
      <c r="T12" s="19">
        <f t="shared" si="8"/>
        <v>0</v>
      </c>
      <c r="U12" s="20">
        <f t="shared" si="9"/>
        <v>0</v>
      </c>
      <c r="V12" s="21">
        <f t="shared" si="10"/>
        <v>395</v>
      </c>
      <c r="W12" s="22">
        <f t="shared" si="11"/>
        <v>52</v>
      </c>
    </row>
    <row r="13" spans="1:23">
      <c r="A13" s="71">
        <v>6</v>
      </c>
      <c r="B13" s="123" t="s">
        <v>38</v>
      </c>
      <c r="C13" s="13" t="s">
        <v>26</v>
      </c>
      <c r="D13" s="14"/>
      <c r="E13" s="15">
        <v>20</v>
      </c>
      <c r="F13" s="16">
        <f t="shared" si="0"/>
        <v>20.239999999999998</v>
      </c>
      <c r="G13" s="17">
        <f t="shared" si="1"/>
        <v>283</v>
      </c>
      <c r="H13" s="15">
        <v>1.25</v>
      </c>
      <c r="I13" s="17">
        <f t="shared" si="2"/>
        <v>359</v>
      </c>
      <c r="J13" s="15">
        <v>5.45</v>
      </c>
      <c r="K13" s="17">
        <f t="shared" si="3"/>
        <v>237</v>
      </c>
      <c r="L13" s="15">
        <v>31.29</v>
      </c>
      <c r="M13" s="16">
        <f t="shared" si="4"/>
        <v>31.529999999999998</v>
      </c>
      <c r="N13" s="17">
        <f t="shared" si="5"/>
        <v>381</v>
      </c>
      <c r="O13" s="15">
        <v>3.53</v>
      </c>
      <c r="P13" s="17">
        <f t="shared" si="6"/>
        <v>206</v>
      </c>
      <c r="Q13" s="15">
        <v>16.59</v>
      </c>
      <c r="R13" s="17">
        <f t="shared" si="7"/>
        <v>226</v>
      </c>
      <c r="S13" s="18">
        <v>2.4398</v>
      </c>
      <c r="T13" s="19">
        <f t="shared" si="8"/>
        <v>2.4422000000000001</v>
      </c>
      <c r="U13" s="20">
        <f t="shared" si="9"/>
        <v>525</v>
      </c>
      <c r="V13" s="21">
        <f t="shared" si="10"/>
        <v>2217</v>
      </c>
      <c r="W13" s="22">
        <f t="shared" si="11"/>
        <v>43</v>
      </c>
    </row>
    <row r="14" spans="1:23">
      <c r="A14" s="71">
        <v>7</v>
      </c>
      <c r="B14" s="123" t="s">
        <v>38</v>
      </c>
      <c r="C14" s="13" t="s">
        <v>27</v>
      </c>
      <c r="D14" s="14"/>
      <c r="E14" s="15">
        <v>18.11</v>
      </c>
      <c r="F14" s="16">
        <f t="shared" si="0"/>
        <v>18.349999999999998</v>
      </c>
      <c r="G14" s="17">
        <f t="shared" si="1"/>
        <v>453</v>
      </c>
      <c r="H14" s="15">
        <v>1.2</v>
      </c>
      <c r="I14" s="17">
        <f t="shared" si="2"/>
        <v>312</v>
      </c>
      <c r="J14" s="15">
        <v>5.56</v>
      </c>
      <c r="K14" s="17">
        <f t="shared" si="3"/>
        <v>243</v>
      </c>
      <c r="L14" s="15">
        <v>28.81</v>
      </c>
      <c r="M14" s="16">
        <f t="shared" si="4"/>
        <v>29.049999999999997</v>
      </c>
      <c r="N14" s="17">
        <f t="shared" si="5"/>
        <v>551</v>
      </c>
      <c r="O14" s="15">
        <v>4.8899999999999997</v>
      </c>
      <c r="P14" s="17">
        <f t="shared" si="6"/>
        <v>530</v>
      </c>
      <c r="Q14" s="15">
        <v>15.24</v>
      </c>
      <c r="R14" s="17">
        <f t="shared" si="7"/>
        <v>201</v>
      </c>
      <c r="S14" s="18">
        <v>2.5495000000000001</v>
      </c>
      <c r="T14" s="19">
        <f t="shared" si="8"/>
        <v>2.5519000000000003</v>
      </c>
      <c r="U14" s="20">
        <f t="shared" si="9"/>
        <v>411</v>
      </c>
      <c r="V14" s="21">
        <f t="shared" si="10"/>
        <v>2701</v>
      </c>
      <c r="W14" s="22">
        <f t="shared" si="11"/>
        <v>33</v>
      </c>
    </row>
    <row r="15" spans="1:23">
      <c r="A15" s="71">
        <v>8</v>
      </c>
      <c r="B15" s="123" t="s">
        <v>38</v>
      </c>
      <c r="C15" s="13" t="s">
        <v>28</v>
      </c>
      <c r="D15" s="14"/>
      <c r="E15" s="15">
        <v>20.29</v>
      </c>
      <c r="F15" s="16">
        <f t="shared" si="0"/>
        <v>20.529999999999998</v>
      </c>
      <c r="G15" s="17">
        <f t="shared" si="1"/>
        <v>260</v>
      </c>
      <c r="H15" s="15">
        <v>1.1000000000000001</v>
      </c>
      <c r="I15" s="17">
        <f t="shared" si="2"/>
        <v>222</v>
      </c>
      <c r="J15" s="15">
        <v>6.49</v>
      </c>
      <c r="K15" s="17">
        <f t="shared" si="3"/>
        <v>302</v>
      </c>
      <c r="L15" s="15">
        <v>30.5</v>
      </c>
      <c r="M15" s="16">
        <f t="shared" si="4"/>
        <v>30.74</v>
      </c>
      <c r="N15" s="17">
        <f t="shared" si="5"/>
        <v>432</v>
      </c>
      <c r="O15" s="15">
        <v>4.0999999999999996</v>
      </c>
      <c r="P15" s="17">
        <f t="shared" si="6"/>
        <v>331</v>
      </c>
      <c r="Q15" s="15">
        <v>15.83</v>
      </c>
      <c r="R15" s="17">
        <f t="shared" si="7"/>
        <v>212</v>
      </c>
      <c r="S15" s="18">
        <v>3.0116000000000001</v>
      </c>
      <c r="T15" s="19">
        <f t="shared" si="8"/>
        <v>3.0140000000000002</v>
      </c>
      <c r="U15" s="20">
        <f t="shared" si="9"/>
        <v>352</v>
      </c>
      <c r="V15" s="21">
        <f t="shared" si="10"/>
        <v>2111</v>
      </c>
      <c r="W15" s="22">
        <f t="shared" si="11"/>
        <v>44</v>
      </c>
    </row>
    <row r="16" spans="1:23">
      <c r="A16" s="71">
        <v>9</v>
      </c>
      <c r="B16" s="123" t="s">
        <v>38</v>
      </c>
      <c r="C16" s="13" t="s">
        <v>29</v>
      </c>
      <c r="D16" s="14"/>
      <c r="E16" s="15">
        <v>19.59</v>
      </c>
      <c r="F16" s="16">
        <f t="shared" si="0"/>
        <v>19.829999999999998</v>
      </c>
      <c r="G16" s="17">
        <f t="shared" si="1"/>
        <v>316</v>
      </c>
      <c r="H16" s="15">
        <v>1.1499999999999999</v>
      </c>
      <c r="I16" s="17">
        <f t="shared" si="2"/>
        <v>266</v>
      </c>
      <c r="J16" s="15">
        <v>7.95</v>
      </c>
      <c r="K16" s="17">
        <f t="shared" si="3"/>
        <v>396</v>
      </c>
      <c r="L16" s="15">
        <v>30.23</v>
      </c>
      <c r="M16" s="16">
        <f t="shared" si="4"/>
        <v>30.47</v>
      </c>
      <c r="N16" s="17">
        <f t="shared" si="5"/>
        <v>450</v>
      </c>
      <c r="O16" s="15">
        <v>3.63</v>
      </c>
      <c r="P16" s="17">
        <f t="shared" si="6"/>
        <v>227</v>
      </c>
      <c r="Q16" s="15">
        <v>15.88</v>
      </c>
      <c r="R16" s="17">
        <f t="shared" si="7"/>
        <v>213</v>
      </c>
      <c r="S16" s="18">
        <v>2.5872999999999999</v>
      </c>
      <c r="T16" s="19">
        <f t="shared" si="8"/>
        <v>2.5897000000000001</v>
      </c>
      <c r="U16" s="20">
        <f t="shared" si="9"/>
        <v>375</v>
      </c>
      <c r="V16" s="21">
        <f t="shared" si="10"/>
        <v>2243</v>
      </c>
      <c r="W16" s="22">
        <f t="shared" si="11"/>
        <v>41</v>
      </c>
    </row>
    <row r="17" spans="1:23">
      <c r="A17" s="71">
        <v>10</v>
      </c>
      <c r="B17" s="123" t="s">
        <v>38</v>
      </c>
      <c r="C17" s="13" t="s">
        <v>30</v>
      </c>
      <c r="D17" s="14"/>
      <c r="E17" s="15">
        <v>22.12</v>
      </c>
      <c r="F17" s="16">
        <f t="shared" si="0"/>
        <v>22.36</v>
      </c>
      <c r="G17" s="17">
        <f t="shared" si="1"/>
        <v>136</v>
      </c>
      <c r="H17" s="15">
        <v>1.25</v>
      </c>
      <c r="I17" s="17">
        <f t="shared" si="2"/>
        <v>359</v>
      </c>
      <c r="J17" s="15">
        <v>4.4400000000000004</v>
      </c>
      <c r="K17" s="17">
        <f t="shared" si="3"/>
        <v>173</v>
      </c>
      <c r="L17" s="15">
        <v>30.44</v>
      </c>
      <c r="M17" s="16">
        <f t="shared" si="4"/>
        <v>30.68</v>
      </c>
      <c r="N17" s="17">
        <f t="shared" si="5"/>
        <v>436</v>
      </c>
      <c r="O17" s="15">
        <v>3.85</v>
      </c>
      <c r="P17" s="17">
        <f t="shared" si="6"/>
        <v>274</v>
      </c>
      <c r="Q17" s="15">
        <v>17.3</v>
      </c>
      <c r="R17" s="17">
        <f t="shared" si="7"/>
        <v>239</v>
      </c>
      <c r="S17" s="18">
        <v>2.3195000000000001</v>
      </c>
      <c r="T17" s="19">
        <f t="shared" si="8"/>
        <v>2.3219000000000003</v>
      </c>
      <c r="U17" s="20">
        <f t="shared" si="9"/>
        <v>666</v>
      </c>
      <c r="V17" s="21">
        <f t="shared" si="10"/>
        <v>2283</v>
      </c>
      <c r="W17" s="22">
        <f t="shared" si="11"/>
        <v>39</v>
      </c>
    </row>
    <row r="18" spans="1:23">
      <c r="A18" s="71">
        <v>11</v>
      </c>
      <c r="B18" s="123" t="s">
        <v>38</v>
      </c>
      <c r="C18" s="13" t="s">
        <v>31</v>
      </c>
      <c r="D18" s="14"/>
      <c r="E18" s="15">
        <v>0</v>
      </c>
      <c r="F18" s="16">
        <f t="shared" si="0"/>
        <v>0</v>
      </c>
      <c r="G18" s="17">
        <f t="shared" si="1"/>
        <v>0</v>
      </c>
      <c r="H18" s="15">
        <v>0</v>
      </c>
      <c r="I18" s="17">
        <f t="shared" si="2"/>
        <v>0</v>
      </c>
      <c r="J18" s="15">
        <v>5.87</v>
      </c>
      <c r="K18" s="17">
        <f t="shared" si="3"/>
        <v>263</v>
      </c>
      <c r="L18" s="15">
        <v>0</v>
      </c>
      <c r="M18" s="16">
        <f t="shared" si="4"/>
        <v>0</v>
      </c>
      <c r="N18" s="17">
        <f t="shared" si="5"/>
        <v>0</v>
      </c>
      <c r="O18" s="15">
        <v>0</v>
      </c>
      <c r="P18" s="17">
        <f t="shared" si="6"/>
        <v>0</v>
      </c>
      <c r="Q18" s="15">
        <v>15.97</v>
      </c>
      <c r="R18" s="17">
        <f t="shared" si="7"/>
        <v>214</v>
      </c>
      <c r="S18" s="18">
        <v>0</v>
      </c>
      <c r="T18" s="19">
        <f t="shared" si="8"/>
        <v>0</v>
      </c>
      <c r="U18" s="20">
        <f t="shared" si="9"/>
        <v>0</v>
      </c>
      <c r="V18" s="21">
        <f t="shared" si="10"/>
        <v>477</v>
      </c>
      <c r="W18" s="22">
        <f t="shared" si="11"/>
        <v>51</v>
      </c>
    </row>
    <row r="19" spans="1:23">
      <c r="A19" s="71">
        <v>12</v>
      </c>
      <c r="B19" s="123" t="s">
        <v>38</v>
      </c>
      <c r="C19" s="13" t="s">
        <v>32</v>
      </c>
      <c r="D19" s="14"/>
      <c r="E19" s="15">
        <v>19.399999999999999</v>
      </c>
      <c r="F19" s="16">
        <f t="shared" si="0"/>
        <v>19.639999999999997</v>
      </c>
      <c r="G19" s="17">
        <f t="shared" si="1"/>
        <v>333</v>
      </c>
      <c r="H19" s="15">
        <v>1.1000000000000001</v>
      </c>
      <c r="I19" s="17">
        <f t="shared" si="2"/>
        <v>222</v>
      </c>
      <c r="J19" s="15">
        <v>6.12</v>
      </c>
      <c r="K19" s="17">
        <f t="shared" si="3"/>
        <v>279</v>
      </c>
      <c r="L19" s="15">
        <v>30.44</v>
      </c>
      <c r="M19" s="16">
        <f t="shared" si="4"/>
        <v>30.68</v>
      </c>
      <c r="N19" s="17">
        <f t="shared" si="5"/>
        <v>436</v>
      </c>
      <c r="O19" s="15">
        <v>3.73</v>
      </c>
      <c r="P19" s="17">
        <f t="shared" si="6"/>
        <v>248</v>
      </c>
      <c r="Q19" s="15">
        <v>22.99</v>
      </c>
      <c r="R19" s="17">
        <f t="shared" si="7"/>
        <v>345</v>
      </c>
      <c r="S19" s="18">
        <v>2.3972000000000002</v>
      </c>
      <c r="T19" s="19">
        <f t="shared" si="8"/>
        <v>2.3996000000000004</v>
      </c>
      <c r="U19" s="20">
        <f t="shared" si="9"/>
        <v>573</v>
      </c>
      <c r="V19" s="21">
        <f t="shared" si="10"/>
        <v>2436</v>
      </c>
      <c r="W19" s="22">
        <f t="shared" si="11"/>
        <v>37</v>
      </c>
    </row>
    <row r="20" spans="1:23">
      <c r="A20" s="71">
        <v>13</v>
      </c>
      <c r="B20" s="123" t="s">
        <v>38</v>
      </c>
      <c r="C20" s="13" t="s">
        <v>33</v>
      </c>
      <c r="D20" s="14"/>
      <c r="E20" s="15">
        <v>17.84</v>
      </c>
      <c r="F20" s="16">
        <f t="shared" si="0"/>
        <v>18.079999999999998</v>
      </c>
      <c r="G20" s="17">
        <f t="shared" si="1"/>
        <v>480</v>
      </c>
      <c r="H20" s="15">
        <v>1.1499999999999999</v>
      </c>
      <c r="I20" s="17">
        <f t="shared" si="2"/>
        <v>266</v>
      </c>
      <c r="J20" s="15">
        <v>4.9400000000000004</v>
      </c>
      <c r="K20" s="17">
        <f t="shared" si="3"/>
        <v>204</v>
      </c>
      <c r="L20" s="15">
        <v>27.81</v>
      </c>
      <c r="M20" s="16">
        <f t="shared" si="4"/>
        <v>28.049999999999997</v>
      </c>
      <c r="N20" s="17">
        <f t="shared" si="5"/>
        <v>627</v>
      </c>
      <c r="O20" s="15">
        <v>3.82</v>
      </c>
      <c r="P20" s="17">
        <f t="shared" si="6"/>
        <v>267</v>
      </c>
      <c r="Q20" s="15">
        <v>12.86</v>
      </c>
      <c r="R20" s="17">
        <f t="shared" si="7"/>
        <v>158</v>
      </c>
      <c r="S20" s="18">
        <v>2.5653999999999999</v>
      </c>
      <c r="T20" s="19">
        <f t="shared" si="8"/>
        <v>2.5678000000000001</v>
      </c>
      <c r="U20" s="20">
        <f t="shared" si="9"/>
        <v>396</v>
      </c>
      <c r="V20" s="21">
        <f t="shared" si="10"/>
        <v>2398</v>
      </c>
      <c r="W20" s="22">
        <f t="shared" si="11"/>
        <v>38</v>
      </c>
    </row>
    <row r="21" spans="1:23">
      <c r="A21" s="71">
        <v>14</v>
      </c>
      <c r="B21" s="123" t="s">
        <v>38</v>
      </c>
      <c r="C21" s="13" t="s">
        <v>34</v>
      </c>
      <c r="D21" s="14"/>
      <c r="E21" s="15">
        <v>0</v>
      </c>
      <c r="F21" s="16">
        <f t="shared" si="0"/>
        <v>0</v>
      </c>
      <c r="G21" s="17">
        <f t="shared" si="1"/>
        <v>0</v>
      </c>
      <c r="H21" s="15">
        <v>0</v>
      </c>
      <c r="I21" s="17">
        <f t="shared" si="2"/>
        <v>0</v>
      </c>
      <c r="J21" s="15">
        <v>6.67</v>
      </c>
      <c r="K21" s="17">
        <f t="shared" si="3"/>
        <v>314</v>
      </c>
      <c r="L21" s="15">
        <v>0</v>
      </c>
      <c r="M21" s="16">
        <f t="shared" si="4"/>
        <v>0</v>
      </c>
      <c r="N21" s="17">
        <f t="shared" si="5"/>
        <v>0</v>
      </c>
      <c r="O21" s="15">
        <v>0</v>
      </c>
      <c r="P21" s="17">
        <f t="shared" si="6"/>
        <v>0</v>
      </c>
      <c r="Q21" s="15">
        <v>22.58</v>
      </c>
      <c r="R21" s="17">
        <f t="shared" si="7"/>
        <v>337</v>
      </c>
      <c r="S21" s="18">
        <v>0</v>
      </c>
      <c r="T21" s="19">
        <f t="shared" si="8"/>
        <v>0</v>
      </c>
      <c r="U21" s="20">
        <f t="shared" si="9"/>
        <v>0</v>
      </c>
      <c r="V21" s="21">
        <f t="shared" si="10"/>
        <v>651</v>
      </c>
      <c r="W21" s="22">
        <f t="shared" si="11"/>
        <v>49</v>
      </c>
    </row>
    <row r="22" spans="1:23">
      <c r="A22" s="71">
        <v>15</v>
      </c>
      <c r="B22" s="123" t="s">
        <v>38</v>
      </c>
      <c r="C22" s="13" t="s">
        <v>35</v>
      </c>
      <c r="D22" s="14"/>
      <c r="E22" s="15">
        <v>22.98</v>
      </c>
      <c r="F22" s="16">
        <f t="shared" si="0"/>
        <v>23.22</v>
      </c>
      <c r="G22" s="17">
        <f t="shared" si="1"/>
        <v>90</v>
      </c>
      <c r="H22" s="15">
        <v>1.1499999999999999</v>
      </c>
      <c r="I22" s="17">
        <f t="shared" si="2"/>
        <v>266</v>
      </c>
      <c r="J22" s="15">
        <v>6.07</v>
      </c>
      <c r="K22" s="17">
        <f t="shared" si="3"/>
        <v>276</v>
      </c>
      <c r="L22" s="15">
        <v>33.08</v>
      </c>
      <c r="M22" s="16">
        <f t="shared" si="4"/>
        <v>33.32</v>
      </c>
      <c r="N22" s="17">
        <f t="shared" si="5"/>
        <v>276</v>
      </c>
      <c r="O22" s="15">
        <v>3.51</v>
      </c>
      <c r="P22" s="17">
        <f t="shared" si="6"/>
        <v>202</v>
      </c>
      <c r="Q22" s="15">
        <v>16.37</v>
      </c>
      <c r="R22" s="17">
        <f t="shared" si="7"/>
        <v>222</v>
      </c>
      <c r="S22" s="18">
        <v>3.2940999999999998</v>
      </c>
      <c r="T22" s="19">
        <f t="shared" si="8"/>
        <v>3.2965</v>
      </c>
      <c r="U22" s="20">
        <f t="shared" si="9"/>
        <v>139</v>
      </c>
      <c r="V22" s="21">
        <f t="shared" si="10"/>
        <v>1471</v>
      </c>
      <c r="W22" s="22">
        <f t="shared" si="11"/>
        <v>46</v>
      </c>
    </row>
    <row r="23" spans="1:23">
      <c r="A23" s="72">
        <v>16</v>
      </c>
      <c r="B23" s="123" t="s">
        <v>38</v>
      </c>
      <c r="C23" s="23" t="s">
        <v>36</v>
      </c>
      <c r="D23" s="24"/>
      <c r="E23" s="25">
        <v>17.71</v>
      </c>
      <c r="F23" s="26">
        <f t="shared" si="0"/>
        <v>17.95</v>
      </c>
      <c r="G23" s="27">
        <f t="shared" si="1"/>
        <v>494</v>
      </c>
      <c r="H23" s="25">
        <v>1.3</v>
      </c>
      <c r="I23" s="27">
        <f t="shared" si="2"/>
        <v>409</v>
      </c>
      <c r="J23" s="25">
        <v>7.32</v>
      </c>
      <c r="K23" s="27">
        <f t="shared" si="3"/>
        <v>356</v>
      </c>
      <c r="L23" s="25">
        <v>31.28</v>
      </c>
      <c r="M23" s="26">
        <f t="shared" si="4"/>
        <v>31.52</v>
      </c>
      <c r="N23" s="27">
        <f t="shared" si="5"/>
        <v>381</v>
      </c>
      <c r="O23" s="25">
        <v>3.78</v>
      </c>
      <c r="P23" s="27">
        <f t="shared" si="6"/>
        <v>259</v>
      </c>
      <c r="Q23" s="25">
        <v>23.73</v>
      </c>
      <c r="R23" s="27">
        <f t="shared" si="7"/>
        <v>358</v>
      </c>
      <c r="S23" s="28">
        <v>3.1941000000000002</v>
      </c>
      <c r="T23" s="29">
        <f t="shared" si="8"/>
        <v>3.1965000000000003</v>
      </c>
      <c r="U23" s="30">
        <f t="shared" si="9"/>
        <v>204</v>
      </c>
      <c r="V23" s="31">
        <f t="shared" si="10"/>
        <v>2461</v>
      </c>
      <c r="W23" s="32">
        <f t="shared" si="11"/>
        <v>36</v>
      </c>
    </row>
    <row r="24" spans="1:23" ht="14.25" thickBot="1">
      <c r="A24" s="77">
        <v>17</v>
      </c>
      <c r="B24" s="124" t="s">
        <v>38</v>
      </c>
      <c r="C24" s="78" t="s">
        <v>37</v>
      </c>
      <c r="D24" s="79"/>
      <c r="E24" s="80">
        <v>19.399999999999999</v>
      </c>
      <c r="F24" s="81">
        <f t="shared" si="0"/>
        <v>19.639999999999997</v>
      </c>
      <c r="G24" s="82">
        <f t="shared" si="1"/>
        <v>333</v>
      </c>
      <c r="H24" s="80">
        <v>1.4</v>
      </c>
      <c r="I24" s="82">
        <f t="shared" si="2"/>
        <v>512</v>
      </c>
      <c r="J24" s="80">
        <v>6.42</v>
      </c>
      <c r="K24" s="82">
        <f t="shared" si="3"/>
        <v>298</v>
      </c>
      <c r="L24" s="80">
        <v>29.1</v>
      </c>
      <c r="M24" s="81">
        <f t="shared" si="4"/>
        <v>29.34</v>
      </c>
      <c r="N24" s="82">
        <f t="shared" si="5"/>
        <v>529</v>
      </c>
      <c r="O24" s="80">
        <v>4.82</v>
      </c>
      <c r="P24" s="82">
        <f t="shared" si="6"/>
        <v>511</v>
      </c>
      <c r="Q24" s="80">
        <v>14.35</v>
      </c>
      <c r="R24" s="82">
        <f t="shared" si="7"/>
        <v>185</v>
      </c>
      <c r="S24" s="83">
        <v>3.1659999999999999</v>
      </c>
      <c r="T24" s="84">
        <f t="shared" si="8"/>
        <v>3.1684000000000001</v>
      </c>
      <c r="U24" s="85">
        <f t="shared" si="9"/>
        <v>225</v>
      </c>
      <c r="V24" s="86">
        <f t="shared" si="10"/>
        <v>2593</v>
      </c>
      <c r="W24" s="87">
        <f t="shared" si="11"/>
        <v>34</v>
      </c>
    </row>
    <row r="25" spans="1:23">
      <c r="A25" s="73">
        <v>18</v>
      </c>
      <c r="B25" s="126" t="s">
        <v>83</v>
      </c>
      <c r="C25" s="33" t="s">
        <v>39</v>
      </c>
      <c r="D25" s="34"/>
      <c r="E25" s="35">
        <v>0</v>
      </c>
      <c r="F25" s="36">
        <f t="shared" si="0"/>
        <v>0</v>
      </c>
      <c r="G25" s="37">
        <f t="shared" si="1"/>
        <v>0</v>
      </c>
      <c r="H25" s="35">
        <v>0</v>
      </c>
      <c r="I25" s="37">
        <f t="shared" si="2"/>
        <v>0</v>
      </c>
      <c r="J25" s="35">
        <v>6.65</v>
      </c>
      <c r="K25" s="37">
        <f t="shared" si="3"/>
        <v>313</v>
      </c>
      <c r="L25" s="35">
        <v>0</v>
      </c>
      <c r="M25" s="36">
        <f t="shared" si="4"/>
        <v>0</v>
      </c>
      <c r="N25" s="37">
        <f t="shared" si="5"/>
        <v>0</v>
      </c>
      <c r="O25" s="35">
        <v>0</v>
      </c>
      <c r="P25" s="37">
        <f t="shared" si="6"/>
        <v>0</v>
      </c>
      <c r="Q25" s="35">
        <v>24.8</v>
      </c>
      <c r="R25" s="37">
        <f t="shared" si="7"/>
        <v>379</v>
      </c>
      <c r="S25" s="38">
        <v>0</v>
      </c>
      <c r="T25" s="39">
        <f t="shared" si="8"/>
        <v>0</v>
      </c>
      <c r="U25" s="40">
        <f t="shared" si="9"/>
        <v>0</v>
      </c>
      <c r="V25" s="41">
        <f t="shared" si="10"/>
        <v>692</v>
      </c>
      <c r="W25" s="42">
        <f t="shared" si="11"/>
        <v>48</v>
      </c>
    </row>
    <row r="26" spans="1:23">
      <c r="A26" s="74">
        <v>19</v>
      </c>
      <c r="B26" s="127" t="s">
        <v>83</v>
      </c>
      <c r="C26" s="43" t="s">
        <v>40</v>
      </c>
      <c r="D26" s="44"/>
      <c r="E26" s="45">
        <v>18.23</v>
      </c>
      <c r="F26" s="46">
        <f t="shared" si="0"/>
        <v>18.47</v>
      </c>
      <c r="G26" s="47">
        <f t="shared" si="1"/>
        <v>441</v>
      </c>
      <c r="H26" s="45">
        <v>1.25</v>
      </c>
      <c r="I26" s="47">
        <f t="shared" si="2"/>
        <v>359</v>
      </c>
      <c r="J26" s="45">
        <v>7.7</v>
      </c>
      <c r="K26" s="47">
        <f t="shared" si="3"/>
        <v>380</v>
      </c>
      <c r="L26" s="45">
        <v>26.72</v>
      </c>
      <c r="M26" s="46">
        <f t="shared" si="4"/>
        <v>26.959999999999997</v>
      </c>
      <c r="N26" s="47">
        <f t="shared" si="5"/>
        <v>715</v>
      </c>
      <c r="O26" s="45">
        <v>4.4000000000000004</v>
      </c>
      <c r="P26" s="47">
        <f t="shared" si="6"/>
        <v>403</v>
      </c>
      <c r="Q26" s="45">
        <v>21.21</v>
      </c>
      <c r="R26" s="47">
        <f t="shared" si="7"/>
        <v>311</v>
      </c>
      <c r="S26" s="48">
        <v>2.1206</v>
      </c>
      <c r="T26" s="49">
        <f t="shared" si="8"/>
        <v>2.1230000000000002</v>
      </c>
      <c r="U26" s="50">
        <f t="shared" si="9"/>
        <v>931</v>
      </c>
      <c r="V26" s="51">
        <f t="shared" si="10"/>
        <v>3540</v>
      </c>
      <c r="W26" s="52">
        <f t="shared" si="11"/>
        <v>22</v>
      </c>
    </row>
    <row r="27" spans="1:23">
      <c r="A27" s="74">
        <v>20</v>
      </c>
      <c r="B27" s="127" t="s">
        <v>83</v>
      </c>
      <c r="C27" s="43" t="s">
        <v>41</v>
      </c>
      <c r="D27" s="44"/>
      <c r="E27" s="45">
        <v>14.7</v>
      </c>
      <c r="F27" s="46">
        <f t="shared" si="0"/>
        <v>14.94</v>
      </c>
      <c r="G27" s="47">
        <f t="shared" si="1"/>
        <v>850</v>
      </c>
      <c r="H27" s="45">
        <v>1.45</v>
      </c>
      <c r="I27" s="47">
        <f t="shared" si="2"/>
        <v>566</v>
      </c>
      <c r="J27" s="45">
        <v>9.8800000000000008</v>
      </c>
      <c r="K27" s="47">
        <f t="shared" si="3"/>
        <v>522</v>
      </c>
      <c r="L27" s="45">
        <v>24.1</v>
      </c>
      <c r="M27" s="46">
        <f t="shared" si="4"/>
        <v>24.34</v>
      </c>
      <c r="N27" s="47">
        <f t="shared" si="5"/>
        <v>948</v>
      </c>
      <c r="O27" s="45">
        <v>5.26</v>
      </c>
      <c r="P27" s="47">
        <f t="shared" si="6"/>
        <v>631</v>
      </c>
      <c r="Q27" s="45">
        <v>20.67</v>
      </c>
      <c r="R27" s="47">
        <f t="shared" si="7"/>
        <v>301</v>
      </c>
      <c r="S27" s="48">
        <v>2.2132999999999998</v>
      </c>
      <c r="T27" s="49">
        <f t="shared" si="8"/>
        <v>2.2157</v>
      </c>
      <c r="U27" s="50">
        <f t="shared" si="9"/>
        <v>802</v>
      </c>
      <c r="V27" s="51">
        <f t="shared" si="10"/>
        <v>4620</v>
      </c>
      <c r="W27" s="52">
        <f t="shared" si="11"/>
        <v>11</v>
      </c>
    </row>
    <row r="28" spans="1:23">
      <c r="A28" s="74">
        <v>21</v>
      </c>
      <c r="B28" s="127" t="s">
        <v>83</v>
      </c>
      <c r="C28" s="43" t="s">
        <v>42</v>
      </c>
      <c r="D28" s="44"/>
      <c r="E28" s="45">
        <v>19.809999999999999</v>
      </c>
      <c r="F28" s="46">
        <f t="shared" si="0"/>
        <v>20.049999999999997</v>
      </c>
      <c r="G28" s="47">
        <f t="shared" si="1"/>
        <v>298</v>
      </c>
      <c r="H28" s="45">
        <v>1.3</v>
      </c>
      <c r="I28" s="47">
        <f t="shared" si="2"/>
        <v>409</v>
      </c>
      <c r="J28" s="45">
        <v>9.14</v>
      </c>
      <c r="K28" s="47">
        <f t="shared" si="3"/>
        <v>473</v>
      </c>
      <c r="L28" s="45">
        <v>25.96</v>
      </c>
      <c r="M28" s="46">
        <f t="shared" si="4"/>
        <v>26.2</v>
      </c>
      <c r="N28" s="47">
        <f t="shared" si="5"/>
        <v>780</v>
      </c>
      <c r="O28" s="45">
        <v>4.8499999999999996</v>
      </c>
      <c r="P28" s="47">
        <f t="shared" si="6"/>
        <v>519</v>
      </c>
      <c r="Q28" s="45">
        <v>20.7</v>
      </c>
      <c r="R28" s="47">
        <f t="shared" si="7"/>
        <v>302</v>
      </c>
      <c r="S28" s="48">
        <v>2.1475</v>
      </c>
      <c r="T28" s="49">
        <f t="shared" si="8"/>
        <v>2.1499000000000001</v>
      </c>
      <c r="U28" s="50">
        <f t="shared" si="9"/>
        <v>893</v>
      </c>
      <c r="V28" s="51">
        <f t="shared" si="10"/>
        <v>3674</v>
      </c>
      <c r="W28" s="52">
        <f t="shared" si="11"/>
        <v>21</v>
      </c>
    </row>
    <row r="29" spans="1:23">
      <c r="A29" s="74">
        <v>22</v>
      </c>
      <c r="B29" s="127" t="s">
        <v>83</v>
      </c>
      <c r="C29" s="43" t="s">
        <v>43</v>
      </c>
      <c r="D29" s="44"/>
      <c r="E29" s="45">
        <v>15</v>
      </c>
      <c r="F29" s="46">
        <f t="shared" si="0"/>
        <v>15.24</v>
      </c>
      <c r="G29" s="47">
        <f t="shared" si="1"/>
        <v>810</v>
      </c>
      <c r="H29" s="45">
        <v>1.2</v>
      </c>
      <c r="I29" s="47">
        <f t="shared" si="2"/>
        <v>312</v>
      </c>
      <c r="J29" s="45">
        <v>11.43</v>
      </c>
      <c r="K29" s="47">
        <f t="shared" si="3"/>
        <v>623</v>
      </c>
      <c r="L29" s="45">
        <v>23.91</v>
      </c>
      <c r="M29" s="46">
        <f t="shared" si="4"/>
        <v>24.15</v>
      </c>
      <c r="N29" s="47">
        <f t="shared" si="5"/>
        <v>966</v>
      </c>
      <c r="O29" s="45">
        <v>5.38</v>
      </c>
      <c r="P29" s="47">
        <f t="shared" si="6"/>
        <v>665</v>
      </c>
      <c r="Q29" s="45">
        <v>35.92</v>
      </c>
      <c r="R29" s="47">
        <f t="shared" si="7"/>
        <v>589</v>
      </c>
      <c r="S29" s="48">
        <v>0</v>
      </c>
      <c r="T29" s="49">
        <f t="shared" si="8"/>
        <v>0</v>
      </c>
      <c r="U29" s="50">
        <f t="shared" si="9"/>
        <v>0</v>
      </c>
      <c r="V29" s="51">
        <f t="shared" si="10"/>
        <v>3965</v>
      </c>
      <c r="W29" s="52">
        <f t="shared" si="11"/>
        <v>15</v>
      </c>
    </row>
    <row r="30" spans="1:23">
      <c r="A30" s="74">
        <v>23</v>
      </c>
      <c r="B30" s="127" t="s">
        <v>83</v>
      </c>
      <c r="C30" s="43" t="s">
        <v>44</v>
      </c>
      <c r="D30" s="44"/>
      <c r="E30" s="45">
        <v>15.03</v>
      </c>
      <c r="F30" s="46">
        <f t="shared" si="0"/>
        <v>15.27</v>
      </c>
      <c r="G30" s="47">
        <f t="shared" si="1"/>
        <v>806</v>
      </c>
      <c r="H30" s="45">
        <v>1.3</v>
      </c>
      <c r="I30" s="47">
        <f t="shared" si="2"/>
        <v>409</v>
      </c>
      <c r="J30" s="45">
        <v>8.4499999999999993</v>
      </c>
      <c r="K30" s="47">
        <f t="shared" si="3"/>
        <v>428</v>
      </c>
      <c r="L30" s="45">
        <v>25.45</v>
      </c>
      <c r="M30" s="46">
        <f t="shared" si="4"/>
        <v>25.689999999999998</v>
      </c>
      <c r="N30" s="47">
        <f t="shared" si="5"/>
        <v>824</v>
      </c>
      <c r="O30" s="45">
        <v>4.71</v>
      </c>
      <c r="P30" s="47">
        <f t="shared" si="6"/>
        <v>482</v>
      </c>
      <c r="Q30" s="45">
        <v>0</v>
      </c>
      <c r="R30" s="47">
        <f t="shared" si="7"/>
        <v>0</v>
      </c>
      <c r="S30" s="48">
        <v>0</v>
      </c>
      <c r="T30" s="49">
        <f t="shared" si="8"/>
        <v>0</v>
      </c>
      <c r="U30" s="50">
        <f t="shared" si="9"/>
        <v>0</v>
      </c>
      <c r="V30" s="51">
        <f t="shared" si="10"/>
        <v>2949</v>
      </c>
      <c r="W30" s="52">
        <f t="shared" si="11"/>
        <v>29</v>
      </c>
    </row>
    <row r="31" spans="1:23">
      <c r="A31" s="148">
        <v>24</v>
      </c>
      <c r="B31" s="262" t="s">
        <v>83</v>
      </c>
      <c r="C31" s="150" t="s">
        <v>45</v>
      </c>
      <c r="D31" s="151"/>
      <c r="E31" s="152">
        <v>0</v>
      </c>
      <c r="F31" s="153">
        <f t="shared" si="0"/>
        <v>0</v>
      </c>
      <c r="G31" s="154">
        <f t="shared" si="1"/>
        <v>0</v>
      </c>
      <c r="H31" s="152">
        <v>0</v>
      </c>
      <c r="I31" s="154">
        <f t="shared" si="2"/>
        <v>0</v>
      </c>
      <c r="J31" s="152">
        <v>0</v>
      </c>
      <c r="K31" s="154">
        <f t="shared" si="3"/>
        <v>0</v>
      </c>
      <c r="L31" s="152">
        <v>0</v>
      </c>
      <c r="M31" s="153">
        <f t="shared" si="4"/>
        <v>0</v>
      </c>
      <c r="N31" s="154">
        <f t="shared" si="5"/>
        <v>0</v>
      </c>
      <c r="O31" s="152">
        <v>0</v>
      </c>
      <c r="P31" s="154">
        <f t="shared" si="6"/>
        <v>0</v>
      </c>
      <c r="Q31" s="152">
        <v>0</v>
      </c>
      <c r="R31" s="154">
        <f t="shared" si="7"/>
        <v>0</v>
      </c>
      <c r="S31" s="155">
        <v>0</v>
      </c>
      <c r="T31" s="156">
        <f t="shared" si="8"/>
        <v>0</v>
      </c>
      <c r="U31" s="157">
        <f t="shared" si="9"/>
        <v>0</v>
      </c>
      <c r="V31" s="158">
        <f t="shared" si="10"/>
        <v>0</v>
      </c>
      <c r="W31" s="159">
        <f t="shared" si="11"/>
        <v>53</v>
      </c>
    </row>
    <row r="32" spans="1:23">
      <c r="A32" s="74">
        <v>25</v>
      </c>
      <c r="B32" s="127" t="s">
        <v>83</v>
      </c>
      <c r="C32" s="43" t="s">
        <v>46</v>
      </c>
      <c r="D32" s="44"/>
      <c r="E32" s="45">
        <v>16.91</v>
      </c>
      <c r="F32" s="46">
        <f t="shared" si="0"/>
        <v>17.149999999999999</v>
      </c>
      <c r="G32" s="47">
        <f t="shared" si="1"/>
        <v>580</v>
      </c>
      <c r="H32" s="45">
        <v>1.35</v>
      </c>
      <c r="I32" s="47">
        <f t="shared" si="2"/>
        <v>460</v>
      </c>
      <c r="J32" s="45">
        <v>9.56</v>
      </c>
      <c r="K32" s="47">
        <f t="shared" si="3"/>
        <v>501</v>
      </c>
      <c r="L32" s="45">
        <v>23.38</v>
      </c>
      <c r="M32" s="46">
        <f t="shared" si="4"/>
        <v>23.619999999999997</v>
      </c>
      <c r="N32" s="47">
        <f t="shared" si="5"/>
        <v>1017</v>
      </c>
      <c r="O32" s="45">
        <v>5.66</v>
      </c>
      <c r="P32" s="47">
        <f t="shared" si="6"/>
        <v>747</v>
      </c>
      <c r="Q32" s="45">
        <v>26.43</v>
      </c>
      <c r="R32" s="47">
        <f t="shared" si="7"/>
        <v>409</v>
      </c>
      <c r="S32" s="48">
        <v>2.0979000000000001</v>
      </c>
      <c r="T32" s="49">
        <f t="shared" si="8"/>
        <v>2.1003000000000003</v>
      </c>
      <c r="U32" s="50">
        <f t="shared" si="9"/>
        <v>964</v>
      </c>
      <c r="V32" s="51">
        <f t="shared" si="10"/>
        <v>4678</v>
      </c>
      <c r="W32" s="52">
        <f t="shared" si="11"/>
        <v>8</v>
      </c>
    </row>
    <row r="33" spans="1:23">
      <c r="A33" s="74">
        <v>26</v>
      </c>
      <c r="B33" s="127" t="s">
        <v>83</v>
      </c>
      <c r="C33" s="43" t="s">
        <v>47</v>
      </c>
      <c r="D33" s="44"/>
      <c r="E33" s="45">
        <v>14.86</v>
      </c>
      <c r="F33" s="46">
        <f t="shared" si="0"/>
        <v>15.1</v>
      </c>
      <c r="G33" s="47">
        <f t="shared" si="1"/>
        <v>828</v>
      </c>
      <c r="H33" s="45">
        <v>1.4</v>
      </c>
      <c r="I33" s="47">
        <f t="shared" si="2"/>
        <v>512</v>
      </c>
      <c r="J33" s="45">
        <v>7.11</v>
      </c>
      <c r="K33" s="47">
        <f t="shared" si="3"/>
        <v>342</v>
      </c>
      <c r="L33" s="45">
        <v>24.31</v>
      </c>
      <c r="M33" s="46">
        <f t="shared" si="4"/>
        <v>24.549999999999997</v>
      </c>
      <c r="N33" s="47">
        <f t="shared" si="5"/>
        <v>929</v>
      </c>
      <c r="O33" s="45">
        <v>6.04</v>
      </c>
      <c r="P33" s="47">
        <f t="shared" si="6"/>
        <v>862</v>
      </c>
      <c r="Q33" s="45">
        <v>23.53</v>
      </c>
      <c r="R33" s="47">
        <f t="shared" si="7"/>
        <v>355</v>
      </c>
      <c r="S33" s="48">
        <v>2.1894999999999998</v>
      </c>
      <c r="T33" s="49">
        <f t="shared" si="8"/>
        <v>2.1919</v>
      </c>
      <c r="U33" s="50">
        <f t="shared" si="9"/>
        <v>835</v>
      </c>
      <c r="V33" s="51">
        <f t="shared" si="10"/>
        <v>4663</v>
      </c>
      <c r="W33" s="52">
        <f t="shared" si="11"/>
        <v>9</v>
      </c>
    </row>
    <row r="34" spans="1:23">
      <c r="A34" s="74">
        <v>27</v>
      </c>
      <c r="B34" s="127" t="s">
        <v>83</v>
      </c>
      <c r="C34" s="43" t="s">
        <v>48</v>
      </c>
      <c r="D34" s="44"/>
      <c r="E34" s="45">
        <v>18.37</v>
      </c>
      <c r="F34" s="46">
        <f t="shared" si="0"/>
        <v>18.61</v>
      </c>
      <c r="G34" s="47">
        <f t="shared" si="1"/>
        <v>427</v>
      </c>
      <c r="H34" s="45">
        <v>1.5</v>
      </c>
      <c r="I34" s="47">
        <f t="shared" si="2"/>
        <v>621</v>
      </c>
      <c r="J34" s="45">
        <v>8.08</v>
      </c>
      <c r="K34" s="47">
        <f t="shared" si="3"/>
        <v>405</v>
      </c>
      <c r="L34" s="45">
        <v>25.36</v>
      </c>
      <c r="M34" s="46">
        <f t="shared" si="4"/>
        <v>25.599999999999998</v>
      </c>
      <c r="N34" s="47">
        <f t="shared" si="5"/>
        <v>833</v>
      </c>
      <c r="O34" s="45">
        <v>5.29</v>
      </c>
      <c r="P34" s="47">
        <f t="shared" si="6"/>
        <v>640</v>
      </c>
      <c r="Q34" s="45">
        <v>29.77</v>
      </c>
      <c r="R34" s="47">
        <f t="shared" si="7"/>
        <v>472</v>
      </c>
      <c r="S34" s="48">
        <v>0</v>
      </c>
      <c r="T34" s="49">
        <f t="shared" si="8"/>
        <v>0</v>
      </c>
      <c r="U34" s="50">
        <f t="shared" si="9"/>
        <v>0</v>
      </c>
      <c r="V34" s="51">
        <f t="shared" si="10"/>
        <v>3398</v>
      </c>
      <c r="W34" s="52">
        <f t="shared" si="11"/>
        <v>25</v>
      </c>
    </row>
    <row r="35" spans="1:23">
      <c r="A35" s="74">
        <v>28</v>
      </c>
      <c r="B35" s="127" t="s">
        <v>83</v>
      </c>
      <c r="C35" s="43" t="s">
        <v>49</v>
      </c>
      <c r="D35" s="44"/>
      <c r="E35" s="45">
        <v>0</v>
      </c>
      <c r="F35" s="46">
        <f t="shared" si="0"/>
        <v>0</v>
      </c>
      <c r="G35" s="47">
        <f t="shared" si="1"/>
        <v>0</v>
      </c>
      <c r="H35" s="45">
        <v>0</v>
      </c>
      <c r="I35" s="47">
        <f t="shared" si="2"/>
        <v>0</v>
      </c>
      <c r="J35" s="45">
        <v>0</v>
      </c>
      <c r="K35" s="47">
        <f t="shared" si="3"/>
        <v>0</v>
      </c>
      <c r="L35" s="45">
        <v>23.64</v>
      </c>
      <c r="M35" s="46">
        <f t="shared" si="4"/>
        <v>23.88</v>
      </c>
      <c r="N35" s="47">
        <f t="shared" si="5"/>
        <v>992</v>
      </c>
      <c r="O35" s="45">
        <v>0</v>
      </c>
      <c r="P35" s="47">
        <f t="shared" si="6"/>
        <v>0</v>
      </c>
      <c r="Q35" s="45">
        <v>34.729999999999997</v>
      </c>
      <c r="R35" s="47">
        <f t="shared" si="7"/>
        <v>566</v>
      </c>
      <c r="S35" s="48">
        <v>0</v>
      </c>
      <c r="T35" s="49">
        <f t="shared" si="8"/>
        <v>0</v>
      </c>
      <c r="U35" s="50">
        <f t="shared" si="9"/>
        <v>0</v>
      </c>
      <c r="V35" s="51">
        <f t="shared" si="10"/>
        <v>1558</v>
      </c>
      <c r="W35" s="52">
        <f t="shared" si="11"/>
        <v>45</v>
      </c>
    </row>
    <row r="36" spans="1:23">
      <c r="A36" s="74">
        <v>29</v>
      </c>
      <c r="B36" s="127" t="s">
        <v>83</v>
      </c>
      <c r="C36" s="43" t="s">
        <v>50</v>
      </c>
      <c r="D36" s="44"/>
      <c r="E36" s="45">
        <v>14.9</v>
      </c>
      <c r="F36" s="46">
        <f t="shared" si="0"/>
        <v>15.14</v>
      </c>
      <c r="G36" s="47">
        <f t="shared" si="1"/>
        <v>823</v>
      </c>
      <c r="H36" s="45">
        <v>1.35</v>
      </c>
      <c r="I36" s="47">
        <f t="shared" si="2"/>
        <v>460</v>
      </c>
      <c r="J36" s="45">
        <v>8.93</v>
      </c>
      <c r="K36" s="47">
        <f t="shared" si="3"/>
        <v>460</v>
      </c>
      <c r="L36" s="45">
        <v>24.78</v>
      </c>
      <c r="M36" s="46">
        <f t="shared" si="4"/>
        <v>25.02</v>
      </c>
      <c r="N36" s="47">
        <f t="shared" si="5"/>
        <v>885</v>
      </c>
      <c r="O36" s="45">
        <v>5.91</v>
      </c>
      <c r="P36" s="47">
        <f t="shared" si="6"/>
        <v>822</v>
      </c>
      <c r="Q36" s="45">
        <v>0</v>
      </c>
      <c r="R36" s="47">
        <f t="shared" si="7"/>
        <v>0</v>
      </c>
      <c r="S36" s="48">
        <v>0</v>
      </c>
      <c r="T36" s="49">
        <f t="shared" si="8"/>
        <v>0</v>
      </c>
      <c r="U36" s="50">
        <f t="shared" si="9"/>
        <v>0</v>
      </c>
      <c r="V36" s="51">
        <f t="shared" si="10"/>
        <v>3450</v>
      </c>
      <c r="W36" s="52">
        <f t="shared" si="11"/>
        <v>24</v>
      </c>
    </row>
    <row r="37" spans="1:23">
      <c r="A37" s="74">
        <v>30</v>
      </c>
      <c r="B37" s="127" t="s">
        <v>83</v>
      </c>
      <c r="C37" s="43" t="s">
        <v>51</v>
      </c>
      <c r="D37" s="44"/>
      <c r="E37" s="45">
        <v>14.25</v>
      </c>
      <c r="F37" s="46">
        <f t="shared" si="0"/>
        <v>14.49</v>
      </c>
      <c r="G37" s="47">
        <f t="shared" si="1"/>
        <v>910</v>
      </c>
      <c r="H37" s="45">
        <v>1.4</v>
      </c>
      <c r="I37" s="47">
        <f t="shared" si="2"/>
        <v>512</v>
      </c>
      <c r="J37" s="45">
        <v>8.34</v>
      </c>
      <c r="K37" s="47">
        <f t="shared" si="3"/>
        <v>421</v>
      </c>
      <c r="L37" s="45">
        <v>24.58</v>
      </c>
      <c r="M37" s="46">
        <f t="shared" si="4"/>
        <v>24.819999999999997</v>
      </c>
      <c r="N37" s="47">
        <f t="shared" si="5"/>
        <v>903</v>
      </c>
      <c r="O37" s="45">
        <v>5.93</v>
      </c>
      <c r="P37" s="47">
        <f t="shared" si="6"/>
        <v>828</v>
      </c>
      <c r="Q37" s="45">
        <v>28.72</v>
      </c>
      <c r="R37" s="47">
        <f t="shared" si="7"/>
        <v>452</v>
      </c>
      <c r="S37" s="48">
        <v>0</v>
      </c>
      <c r="T37" s="49">
        <f t="shared" si="8"/>
        <v>0</v>
      </c>
      <c r="U37" s="50">
        <f t="shared" si="9"/>
        <v>0</v>
      </c>
      <c r="V37" s="51">
        <f t="shared" si="10"/>
        <v>4026</v>
      </c>
      <c r="W37" s="52">
        <f t="shared" si="11"/>
        <v>13</v>
      </c>
    </row>
    <row r="38" spans="1:23">
      <c r="A38" s="74">
        <v>31</v>
      </c>
      <c r="B38" s="127" t="s">
        <v>83</v>
      </c>
      <c r="C38" s="43" t="s">
        <v>52</v>
      </c>
      <c r="D38" s="44"/>
      <c r="E38" s="45">
        <v>14.41</v>
      </c>
      <c r="F38" s="46">
        <f t="shared" si="0"/>
        <v>14.65</v>
      </c>
      <c r="G38" s="47">
        <f t="shared" si="1"/>
        <v>888</v>
      </c>
      <c r="H38" s="45">
        <v>1.6</v>
      </c>
      <c r="I38" s="47">
        <f t="shared" si="2"/>
        <v>736</v>
      </c>
      <c r="J38" s="45">
        <v>9.49</v>
      </c>
      <c r="K38" s="47">
        <f t="shared" si="3"/>
        <v>496</v>
      </c>
      <c r="L38" s="45">
        <v>24.09</v>
      </c>
      <c r="M38" s="46">
        <f t="shared" si="4"/>
        <v>24.33</v>
      </c>
      <c r="N38" s="47">
        <f t="shared" si="5"/>
        <v>949</v>
      </c>
      <c r="O38" s="45">
        <v>5.83</v>
      </c>
      <c r="P38" s="47">
        <f t="shared" si="6"/>
        <v>798</v>
      </c>
      <c r="Q38" s="45">
        <v>26.57</v>
      </c>
      <c r="R38" s="47">
        <f t="shared" si="7"/>
        <v>412</v>
      </c>
      <c r="S38" s="48">
        <v>2.2456999999999998</v>
      </c>
      <c r="T38" s="49">
        <f t="shared" si="8"/>
        <v>2.2481</v>
      </c>
      <c r="U38" s="50">
        <f t="shared" si="9"/>
        <v>759</v>
      </c>
      <c r="V38" s="51">
        <f t="shared" si="10"/>
        <v>5038</v>
      </c>
      <c r="W38" s="52">
        <f t="shared" si="11"/>
        <v>4</v>
      </c>
    </row>
    <row r="39" spans="1:23">
      <c r="A39" s="74">
        <v>32</v>
      </c>
      <c r="B39" s="127" t="s">
        <v>83</v>
      </c>
      <c r="C39" s="43" t="s">
        <v>53</v>
      </c>
      <c r="D39" s="44"/>
      <c r="E39" s="45">
        <v>16.71</v>
      </c>
      <c r="F39" s="46">
        <f t="shared" si="0"/>
        <v>16.95</v>
      </c>
      <c r="G39" s="47">
        <f t="shared" si="1"/>
        <v>602</v>
      </c>
      <c r="H39" s="45">
        <v>1.55</v>
      </c>
      <c r="I39" s="47">
        <f t="shared" si="2"/>
        <v>678</v>
      </c>
      <c r="J39" s="45">
        <v>8.8699999999999992</v>
      </c>
      <c r="K39" s="47">
        <f t="shared" si="3"/>
        <v>456</v>
      </c>
      <c r="L39" s="45">
        <v>0</v>
      </c>
      <c r="M39" s="46">
        <f t="shared" si="4"/>
        <v>0</v>
      </c>
      <c r="N39" s="47">
        <f t="shared" si="5"/>
        <v>0</v>
      </c>
      <c r="O39" s="45">
        <v>5.64</v>
      </c>
      <c r="P39" s="47">
        <f t="shared" si="6"/>
        <v>741</v>
      </c>
      <c r="Q39" s="45">
        <v>23.15</v>
      </c>
      <c r="R39" s="47">
        <f t="shared" si="7"/>
        <v>348</v>
      </c>
      <c r="S39" s="48">
        <v>0</v>
      </c>
      <c r="T39" s="49">
        <f t="shared" si="8"/>
        <v>0</v>
      </c>
      <c r="U39" s="50">
        <f t="shared" si="9"/>
        <v>0</v>
      </c>
      <c r="V39" s="51">
        <f t="shared" si="10"/>
        <v>2825</v>
      </c>
      <c r="W39" s="52">
        <f t="shared" si="11"/>
        <v>31</v>
      </c>
    </row>
    <row r="40" spans="1:23">
      <c r="A40" s="74">
        <v>33</v>
      </c>
      <c r="B40" s="127" t="s">
        <v>83</v>
      </c>
      <c r="C40" s="43" t="s">
        <v>54</v>
      </c>
      <c r="D40" s="44"/>
      <c r="E40" s="45">
        <v>13.41</v>
      </c>
      <c r="F40" s="46">
        <f t="shared" ref="F40:F71" si="12">IF(E40="","",IF(E40=0,0,E40+0.24))</f>
        <v>13.65</v>
      </c>
      <c r="G40" s="47">
        <f t="shared" ref="G40:G71" si="13">IF(F40="",0,IF(F40=0,0,INT(9.23076*(26.7-F40)^1.835)))</f>
        <v>1028</v>
      </c>
      <c r="H40" s="45">
        <v>1.55</v>
      </c>
      <c r="I40" s="47">
        <f t="shared" ref="I40:I71" si="14">IF(H40="",0,IF(H40=0,0,INT(1.84523*(H40*100-75)^1.348)))</f>
        <v>678</v>
      </c>
      <c r="J40" s="45">
        <v>12.22</v>
      </c>
      <c r="K40" s="47">
        <f t="shared" ref="K40:K71" si="15">IF(J40="",0,IF(J40=0,0,INT(56.0211*(J40-1.5)^1.05)))</f>
        <v>676</v>
      </c>
      <c r="L40" s="45">
        <v>24.27</v>
      </c>
      <c r="M40" s="46">
        <f t="shared" ref="M40:M71" si="16">IF(L40="","",IF(L40=0,0,L40+0.24))</f>
        <v>24.509999999999998</v>
      </c>
      <c r="N40" s="47">
        <f t="shared" ref="N40:N71" si="17">IF(M40="",0,IF(M40=0,0,INT(4.99087*(42.5-M40)^1.81)))</f>
        <v>932</v>
      </c>
      <c r="O40" s="45">
        <v>5.39</v>
      </c>
      <c r="P40" s="47">
        <f t="shared" ref="P40:P71" si="18">IF(O40="",0,IF(O40=0,0,INT(0.188807*(O40*100-210)^1.41)))</f>
        <v>668</v>
      </c>
      <c r="Q40" s="45">
        <v>36.01</v>
      </c>
      <c r="R40" s="47">
        <f t="shared" ref="R40:R71" si="19">IF(Q40="",0,IF(Q40=0,0,INT(15.9803*(Q40-3.8)^1.04)))</f>
        <v>591</v>
      </c>
      <c r="S40" s="48">
        <v>2.1699000000000002</v>
      </c>
      <c r="T40" s="49">
        <f t="shared" ref="T40:T71" si="20">IF(S40="","",IF(S40=0,0,S40+0.0024))</f>
        <v>2.1723000000000003</v>
      </c>
      <c r="U40" s="50">
        <f t="shared" ref="U40:U71" si="21">IF(T40="",0,IF(T40=0,0,INT(0.11193*(254-(INT(T40)*60+MOD(T40,SIGN(T40))*100))^1.88)))</f>
        <v>862</v>
      </c>
      <c r="V40" s="51">
        <f t="shared" ref="V40:V71" si="22">SUM(G40+I40+K40+N40+P40+R40+U40)</f>
        <v>5435</v>
      </c>
      <c r="W40" s="52">
        <f t="shared" ref="W40:W71" si="23">RANK(V40,$V$8:$V$63,0)</f>
        <v>2</v>
      </c>
    </row>
    <row r="41" spans="1:23" ht="14.25" thickBot="1">
      <c r="A41" s="75">
        <v>34</v>
      </c>
      <c r="B41" s="128" t="s">
        <v>83</v>
      </c>
      <c r="C41" s="53" t="s">
        <v>55</v>
      </c>
      <c r="D41" s="54"/>
      <c r="E41" s="55">
        <v>0</v>
      </c>
      <c r="F41" s="56">
        <f t="shared" si="12"/>
        <v>0</v>
      </c>
      <c r="G41" s="57">
        <f t="shared" si="13"/>
        <v>0</v>
      </c>
      <c r="H41" s="55">
        <v>0</v>
      </c>
      <c r="I41" s="57">
        <f t="shared" si="14"/>
        <v>0</v>
      </c>
      <c r="J41" s="55">
        <v>0</v>
      </c>
      <c r="K41" s="57">
        <f t="shared" si="15"/>
        <v>0</v>
      </c>
      <c r="L41" s="55">
        <v>0</v>
      </c>
      <c r="M41" s="56">
        <f t="shared" si="16"/>
        <v>0</v>
      </c>
      <c r="N41" s="57">
        <f t="shared" si="17"/>
        <v>0</v>
      </c>
      <c r="O41" s="55">
        <v>0</v>
      </c>
      <c r="P41" s="57">
        <f t="shared" si="18"/>
        <v>0</v>
      </c>
      <c r="Q41" s="55">
        <v>31.48</v>
      </c>
      <c r="R41" s="57">
        <f t="shared" si="19"/>
        <v>505</v>
      </c>
      <c r="S41" s="58">
        <v>0</v>
      </c>
      <c r="T41" s="59">
        <f t="shared" si="20"/>
        <v>0</v>
      </c>
      <c r="U41" s="60">
        <f t="shared" si="21"/>
        <v>0</v>
      </c>
      <c r="V41" s="61">
        <f t="shared" si="22"/>
        <v>505</v>
      </c>
      <c r="W41" s="62">
        <f t="shared" si="23"/>
        <v>50</v>
      </c>
    </row>
    <row r="42" spans="1:23">
      <c r="A42" s="109">
        <v>35</v>
      </c>
      <c r="B42" s="129" t="s">
        <v>84</v>
      </c>
      <c r="C42" s="132" t="s">
        <v>56</v>
      </c>
      <c r="D42" s="133"/>
      <c r="E42" s="134">
        <v>20.059999999999999</v>
      </c>
      <c r="F42" s="110">
        <f t="shared" si="12"/>
        <v>20.299999999999997</v>
      </c>
      <c r="G42" s="111">
        <f t="shared" si="13"/>
        <v>278</v>
      </c>
      <c r="H42" s="134">
        <v>1.25</v>
      </c>
      <c r="I42" s="111">
        <f t="shared" si="14"/>
        <v>359</v>
      </c>
      <c r="J42" s="134">
        <v>8.73</v>
      </c>
      <c r="K42" s="111">
        <f t="shared" si="15"/>
        <v>447</v>
      </c>
      <c r="L42" s="134">
        <v>30.42</v>
      </c>
      <c r="M42" s="110">
        <f t="shared" si="16"/>
        <v>30.66</v>
      </c>
      <c r="N42" s="111">
        <f t="shared" si="17"/>
        <v>437</v>
      </c>
      <c r="O42" s="134">
        <v>3.92</v>
      </c>
      <c r="P42" s="111">
        <f t="shared" si="18"/>
        <v>290</v>
      </c>
      <c r="Q42" s="134">
        <v>29.58</v>
      </c>
      <c r="R42" s="111">
        <f t="shared" si="19"/>
        <v>469</v>
      </c>
      <c r="S42" s="144">
        <v>3.1753</v>
      </c>
      <c r="T42" s="112">
        <f t="shared" si="20"/>
        <v>3.1777000000000002</v>
      </c>
      <c r="U42" s="113">
        <f t="shared" si="21"/>
        <v>218</v>
      </c>
      <c r="V42" s="114">
        <f t="shared" si="22"/>
        <v>2498</v>
      </c>
      <c r="W42" s="115">
        <f t="shared" si="23"/>
        <v>35</v>
      </c>
    </row>
    <row r="43" spans="1:23">
      <c r="A43" s="88">
        <v>36</v>
      </c>
      <c r="B43" s="130" t="s">
        <v>84</v>
      </c>
      <c r="C43" s="135" t="s">
        <v>57</v>
      </c>
      <c r="D43" s="136"/>
      <c r="E43" s="137">
        <v>18.25</v>
      </c>
      <c r="F43" s="89">
        <f t="shared" si="12"/>
        <v>18.489999999999998</v>
      </c>
      <c r="G43" s="90">
        <f t="shared" si="13"/>
        <v>439</v>
      </c>
      <c r="H43" s="137">
        <v>1.3</v>
      </c>
      <c r="I43" s="90">
        <f t="shared" si="14"/>
        <v>409</v>
      </c>
      <c r="J43" s="137">
        <v>10.81</v>
      </c>
      <c r="K43" s="90">
        <f t="shared" si="15"/>
        <v>583</v>
      </c>
      <c r="L43" s="137">
        <v>25.09</v>
      </c>
      <c r="M43" s="89">
        <f t="shared" si="16"/>
        <v>25.33</v>
      </c>
      <c r="N43" s="90">
        <f t="shared" si="17"/>
        <v>857</v>
      </c>
      <c r="O43" s="137">
        <v>4.4000000000000004</v>
      </c>
      <c r="P43" s="90">
        <f t="shared" si="18"/>
        <v>403</v>
      </c>
      <c r="Q43" s="137">
        <v>21.76</v>
      </c>
      <c r="R43" s="90">
        <f t="shared" si="19"/>
        <v>322</v>
      </c>
      <c r="S43" s="145">
        <v>2.4986999999999999</v>
      </c>
      <c r="T43" s="93">
        <f t="shared" si="20"/>
        <v>2.5011000000000001</v>
      </c>
      <c r="U43" s="94">
        <f t="shared" si="21"/>
        <v>462</v>
      </c>
      <c r="V43" s="95">
        <f t="shared" si="22"/>
        <v>3475</v>
      </c>
      <c r="W43" s="96">
        <f t="shared" si="23"/>
        <v>23</v>
      </c>
    </row>
    <row r="44" spans="1:23">
      <c r="A44" s="88">
        <v>37</v>
      </c>
      <c r="B44" s="130" t="s">
        <v>84</v>
      </c>
      <c r="C44" s="135" t="s">
        <v>58</v>
      </c>
      <c r="D44" s="136"/>
      <c r="E44" s="137">
        <v>16.54</v>
      </c>
      <c r="F44" s="89">
        <f t="shared" si="12"/>
        <v>16.779999999999998</v>
      </c>
      <c r="G44" s="90">
        <f t="shared" si="13"/>
        <v>622</v>
      </c>
      <c r="H44" s="137">
        <v>1.45</v>
      </c>
      <c r="I44" s="90">
        <f t="shared" si="14"/>
        <v>566</v>
      </c>
      <c r="J44" s="137">
        <v>9.99</v>
      </c>
      <c r="K44" s="90">
        <f t="shared" si="15"/>
        <v>529</v>
      </c>
      <c r="L44" s="137">
        <v>25.85</v>
      </c>
      <c r="M44" s="89">
        <f t="shared" si="16"/>
        <v>26.09</v>
      </c>
      <c r="N44" s="90">
        <f t="shared" si="17"/>
        <v>789</v>
      </c>
      <c r="O44" s="137">
        <v>5.31</v>
      </c>
      <c r="P44" s="90">
        <f t="shared" si="18"/>
        <v>645</v>
      </c>
      <c r="Q44" s="137">
        <v>34.54</v>
      </c>
      <c r="R44" s="90">
        <f t="shared" si="19"/>
        <v>563</v>
      </c>
      <c r="S44" s="145">
        <v>2.4142999999999999</v>
      </c>
      <c r="T44" s="93">
        <f t="shared" si="20"/>
        <v>2.4167000000000001</v>
      </c>
      <c r="U44" s="94">
        <f t="shared" si="21"/>
        <v>554</v>
      </c>
      <c r="V44" s="95">
        <f t="shared" si="22"/>
        <v>4268</v>
      </c>
      <c r="W44" s="96">
        <f t="shared" si="23"/>
        <v>12</v>
      </c>
    </row>
    <row r="45" spans="1:23">
      <c r="A45" s="88">
        <v>38</v>
      </c>
      <c r="B45" s="130" t="s">
        <v>84</v>
      </c>
      <c r="C45" s="135" t="s">
        <v>59</v>
      </c>
      <c r="D45" s="136"/>
      <c r="E45" s="137">
        <v>22.02</v>
      </c>
      <c r="F45" s="89">
        <f t="shared" si="12"/>
        <v>22.259999999999998</v>
      </c>
      <c r="G45" s="90">
        <f t="shared" si="13"/>
        <v>142</v>
      </c>
      <c r="H45" s="137">
        <v>1.25</v>
      </c>
      <c r="I45" s="90">
        <f t="shared" si="14"/>
        <v>359</v>
      </c>
      <c r="J45" s="137">
        <v>8.09</v>
      </c>
      <c r="K45" s="90">
        <f t="shared" si="15"/>
        <v>405</v>
      </c>
      <c r="L45" s="137">
        <v>29.62</v>
      </c>
      <c r="M45" s="89">
        <f t="shared" si="16"/>
        <v>29.86</v>
      </c>
      <c r="N45" s="90">
        <f t="shared" si="17"/>
        <v>492</v>
      </c>
      <c r="O45" s="137">
        <v>3.75</v>
      </c>
      <c r="P45" s="90">
        <f t="shared" si="18"/>
        <v>252</v>
      </c>
      <c r="Q45" s="137">
        <v>21.4</v>
      </c>
      <c r="R45" s="90">
        <f t="shared" si="19"/>
        <v>315</v>
      </c>
      <c r="S45" s="145">
        <v>3.0665</v>
      </c>
      <c r="T45" s="93">
        <f t="shared" si="20"/>
        <v>3.0689000000000002</v>
      </c>
      <c r="U45" s="94">
        <f t="shared" si="21"/>
        <v>304</v>
      </c>
      <c r="V45" s="95">
        <f t="shared" si="22"/>
        <v>2269</v>
      </c>
      <c r="W45" s="96">
        <f t="shared" si="23"/>
        <v>40</v>
      </c>
    </row>
    <row r="46" spans="1:23">
      <c r="A46" s="88">
        <v>39</v>
      </c>
      <c r="B46" s="130" t="s">
        <v>84</v>
      </c>
      <c r="C46" s="135" t="s">
        <v>60</v>
      </c>
      <c r="D46" s="136"/>
      <c r="E46" s="137">
        <v>20.51</v>
      </c>
      <c r="F46" s="89">
        <f t="shared" si="12"/>
        <v>20.75</v>
      </c>
      <c r="G46" s="90">
        <f t="shared" si="13"/>
        <v>243</v>
      </c>
      <c r="H46" s="137">
        <v>1.25</v>
      </c>
      <c r="I46" s="90">
        <f t="shared" si="14"/>
        <v>359</v>
      </c>
      <c r="J46" s="137">
        <v>10.25</v>
      </c>
      <c r="K46" s="90">
        <f t="shared" si="15"/>
        <v>546</v>
      </c>
      <c r="L46" s="137">
        <v>30.25</v>
      </c>
      <c r="M46" s="89">
        <f t="shared" si="16"/>
        <v>30.49</v>
      </c>
      <c r="N46" s="90">
        <f t="shared" si="17"/>
        <v>448</v>
      </c>
      <c r="O46" s="137">
        <v>4.49</v>
      </c>
      <c r="P46" s="90">
        <f t="shared" si="18"/>
        <v>426</v>
      </c>
      <c r="Q46" s="137">
        <v>15.08</v>
      </c>
      <c r="R46" s="90">
        <f t="shared" si="19"/>
        <v>198</v>
      </c>
      <c r="S46" s="145">
        <v>2.3331</v>
      </c>
      <c r="T46" s="93">
        <f t="shared" si="20"/>
        <v>2.3355000000000001</v>
      </c>
      <c r="U46" s="94">
        <f t="shared" si="21"/>
        <v>649</v>
      </c>
      <c r="V46" s="95">
        <f t="shared" si="22"/>
        <v>2869</v>
      </c>
      <c r="W46" s="96">
        <f t="shared" si="23"/>
        <v>30</v>
      </c>
    </row>
    <row r="47" spans="1:23">
      <c r="A47" s="88">
        <v>40</v>
      </c>
      <c r="B47" s="130" t="s">
        <v>84</v>
      </c>
      <c r="C47" s="135" t="s">
        <v>61</v>
      </c>
      <c r="D47" s="136"/>
      <c r="E47" s="137">
        <v>17.84</v>
      </c>
      <c r="F47" s="89">
        <f t="shared" si="12"/>
        <v>18.079999999999998</v>
      </c>
      <c r="G47" s="90">
        <f t="shared" si="13"/>
        <v>480</v>
      </c>
      <c r="H47" s="137">
        <v>1.2</v>
      </c>
      <c r="I47" s="90">
        <f t="shared" si="14"/>
        <v>312</v>
      </c>
      <c r="J47" s="137">
        <v>8.27</v>
      </c>
      <c r="K47" s="90">
        <f t="shared" si="15"/>
        <v>417</v>
      </c>
      <c r="L47" s="137">
        <v>26.67</v>
      </c>
      <c r="M47" s="89">
        <f t="shared" si="16"/>
        <v>26.91</v>
      </c>
      <c r="N47" s="90">
        <f t="shared" si="17"/>
        <v>719</v>
      </c>
      <c r="O47" s="137">
        <v>4.84</v>
      </c>
      <c r="P47" s="90">
        <f t="shared" si="18"/>
        <v>516</v>
      </c>
      <c r="Q47" s="137">
        <v>15.4</v>
      </c>
      <c r="R47" s="90">
        <f t="shared" si="19"/>
        <v>204</v>
      </c>
      <c r="S47" s="145">
        <v>2.4094000000000002</v>
      </c>
      <c r="T47" s="93">
        <f t="shared" si="20"/>
        <v>2.4118000000000004</v>
      </c>
      <c r="U47" s="94">
        <f t="shared" si="21"/>
        <v>559</v>
      </c>
      <c r="V47" s="95">
        <f t="shared" si="22"/>
        <v>3207</v>
      </c>
      <c r="W47" s="96">
        <f t="shared" si="23"/>
        <v>26</v>
      </c>
    </row>
    <row r="48" spans="1:23">
      <c r="A48" s="88">
        <v>41</v>
      </c>
      <c r="B48" s="130" t="s">
        <v>84</v>
      </c>
      <c r="C48" s="135" t="s">
        <v>62</v>
      </c>
      <c r="D48" s="136"/>
      <c r="E48" s="137">
        <v>17.73</v>
      </c>
      <c r="F48" s="89">
        <f t="shared" si="12"/>
        <v>17.97</v>
      </c>
      <c r="G48" s="90">
        <f t="shared" si="13"/>
        <v>492</v>
      </c>
      <c r="H48" s="137">
        <v>1.25</v>
      </c>
      <c r="I48" s="90">
        <f t="shared" si="14"/>
        <v>359</v>
      </c>
      <c r="J48" s="137">
        <v>9.52</v>
      </c>
      <c r="K48" s="90">
        <f t="shared" si="15"/>
        <v>498</v>
      </c>
      <c r="L48" s="137">
        <v>27.49</v>
      </c>
      <c r="M48" s="89">
        <f t="shared" si="16"/>
        <v>27.729999999999997</v>
      </c>
      <c r="N48" s="90">
        <f t="shared" si="17"/>
        <v>652</v>
      </c>
      <c r="O48" s="137">
        <v>4.76</v>
      </c>
      <c r="P48" s="90">
        <f t="shared" si="18"/>
        <v>495</v>
      </c>
      <c r="Q48" s="137">
        <v>36.46</v>
      </c>
      <c r="R48" s="90">
        <f t="shared" si="19"/>
        <v>600</v>
      </c>
      <c r="S48" s="145">
        <v>2.2692000000000001</v>
      </c>
      <c r="T48" s="93">
        <f t="shared" si="20"/>
        <v>2.2716000000000003</v>
      </c>
      <c r="U48" s="94">
        <f t="shared" si="21"/>
        <v>729</v>
      </c>
      <c r="V48" s="95">
        <f t="shared" si="22"/>
        <v>3825</v>
      </c>
      <c r="W48" s="96">
        <f t="shared" si="23"/>
        <v>19</v>
      </c>
    </row>
    <row r="49" spans="1:23">
      <c r="A49" s="88">
        <v>42</v>
      </c>
      <c r="B49" s="130" t="s">
        <v>84</v>
      </c>
      <c r="C49" s="135" t="s">
        <v>63</v>
      </c>
      <c r="D49" s="136"/>
      <c r="E49" s="137">
        <v>16.02</v>
      </c>
      <c r="F49" s="89">
        <f t="shared" si="12"/>
        <v>16.259999999999998</v>
      </c>
      <c r="G49" s="90">
        <f t="shared" si="13"/>
        <v>683</v>
      </c>
      <c r="H49" s="137">
        <v>1.5</v>
      </c>
      <c r="I49" s="90">
        <f t="shared" si="14"/>
        <v>621</v>
      </c>
      <c r="J49" s="137">
        <v>9.6199999999999992</v>
      </c>
      <c r="K49" s="90">
        <f t="shared" si="15"/>
        <v>505</v>
      </c>
      <c r="L49" s="137">
        <v>25.43</v>
      </c>
      <c r="M49" s="89">
        <f t="shared" si="16"/>
        <v>25.669999999999998</v>
      </c>
      <c r="N49" s="90">
        <f t="shared" si="17"/>
        <v>826</v>
      </c>
      <c r="O49" s="137">
        <v>5.08</v>
      </c>
      <c r="P49" s="90">
        <f t="shared" si="18"/>
        <v>581</v>
      </c>
      <c r="Q49" s="137">
        <v>31.46</v>
      </c>
      <c r="R49" s="90">
        <f t="shared" si="19"/>
        <v>504</v>
      </c>
      <c r="S49" s="145">
        <v>2.0411000000000001</v>
      </c>
      <c r="T49" s="93">
        <f t="shared" si="20"/>
        <v>2.0435000000000003</v>
      </c>
      <c r="U49" s="94">
        <f t="shared" si="21"/>
        <v>1049</v>
      </c>
      <c r="V49" s="95">
        <f t="shared" si="22"/>
        <v>4769</v>
      </c>
      <c r="W49" s="96">
        <f t="shared" si="23"/>
        <v>7</v>
      </c>
    </row>
    <row r="50" spans="1:23">
      <c r="A50" s="88">
        <v>43</v>
      </c>
      <c r="B50" s="130" t="s">
        <v>84</v>
      </c>
      <c r="C50" s="135" t="s">
        <v>64</v>
      </c>
      <c r="D50" s="136"/>
      <c r="E50" s="137">
        <v>19.899999999999999</v>
      </c>
      <c r="F50" s="89">
        <f t="shared" si="12"/>
        <v>20.139999999999997</v>
      </c>
      <c r="G50" s="90">
        <f t="shared" si="13"/>
        <v>291</v>
      </c>
      <c r="H50" s="137">
        <v>1.2</v>
      </c>
      <c r="I50" s="90">
        <f t="shared" si="14"/>
        <v>312</v>
      </c>
      <c r="J50" s="137">
        <v>8.75</v>
      </c>
      <c r="K50" s="90">
        <f t="shared" si="15"/>
        <v>448</v>
      </c>
      <c r="L50" s="137">
        <v>27.78</v>
      </c>
      <c r="M50" s="89">
        <f t="shared" si="16"/>
        <v>28.02</v>
      </c>
      <c r="N50" s="90">
        <f t="shared" si="17"/>
        <v>629</v>
      </c>
      <c r="O50" s="137">
        <v>4.04</v>
      </c>
      <c r="P50" s="90">
        <f t="shared" si="18"/>
        <v>317</v>
      </c>
      <c r="Q50" s="137">
        <v>16.03</v>
      </c>
      <c r="R50" s="90">
        <f t="shared" si="19"/>
        <v>216</v>
      </c>
      <c r="S50" s="145">
        <v>2.1288999999999998</v>
      </c>
      <c r="T50" s="93">
        <f t="shared" si="20"/>
        <v>2.1313</v>
      </c>
      <c r="U50" s="94">
        <f t="shared" si="21"/>
        <v>919</v>
      </c>
      <c r="V50" s="95">
        <f t="shared" si="22"/>
        <v>3132</v>
      </c>
      <c r="W50" s="96">
        <f t="shared" si="23"/>
        <v>27</v>
      </c>
    </row>
    <row r="51" spans="1:23">
      <c r="A51" s="88">
        <v>44</v>
      </c>
      <c r="B51" s="130" t="s">
        <v>84</v>
      </c>
      <c r="C51" s="135" t="s">
        <v>65</v>
      </c>
      <c r="D51" s="136"/>
      <c r="E51" s="137">
        <v>19.68</v>
      </c>
      <c r="F51" s="89">
        <f t="shared" si="12"/>
        <v>19.919999999999998</v>
      </c>
      <c r="G51" s="90">
        <f t="shared" si="13"/>
        <v>309</v>
      </c>
      <c r="H51" s="137">
        <v>1.35</v>
      </c>
      <c r="I51" s="90">
        <f t="shared" si="14"/>
        <v>460</v>
      </c>
      <c r="J51" s="137">
        <v>8.17</v>
      </c>
      <c r="K51" s="90">
        <f t="shared" si="15"/>
        <v>410</v>
      </c>
      <c r="L51" s="137">
        <v>28.15</v>
      </c>
      <c r="M51" s="89">
        <f t="shared" si="16"/>
        <v>28.389999999999997</v>
      </c>
      <c r="N51" s="90">
        <f t="shared" si="17"/>
        <v>600</v>
      </c>
      <c r="O51" s="137">
        <v>4.0599999999999996</v>
      </c>
      <c r="P51" s="90">
        <f t="shared" si="18"/>
        <v>322</v>
      </c>
      <c r="Q51" s="137">
        <v>19.36</v>
      </c>
      <c r="R51" s="90">
        <f t="shared" si="19"/>
        <v>277</v>
      </c>
      <c r="S51" s="145">
        <v>2.532</v>
      </c>
      <c r="T51" s="93">
        <f t="shared" si="20"/>
        <v>2.5344000000000002</v>
      </c>
      <c r="U51" s="94">
        <f t="shared" si="21"/>
        <v>428</v>
      </c>
      <c r="V51" s="95">
        <f t="shared" si="22"/>
        <v>2806</v>
      </c>
      <c r="W51" s="96">
        <f t="shared" si="23"/>
        <v>32</v>
      </c>
    </row>
    <row r="52" spans="1:23">
      <c r="A52" s="88">
        <v>45</v>
      </c>
      <c r="B52" s="130" t="s">
        <v>84</v>
      </c>
      <c r="C52" s="135" t="s">
        <v>66</v>
      </c>
      <c r="D52" s="136"/>
      <c r="E52" s="137">
        <v>16.100000000000001</v>
      </c>
      <c r="F52" s="89">
        <f t="shared" si="12"/>
        <v>16.34</v>
      </c>
      <c r="G52" s="90">
        <f t="shared" si="13"/>
        <v>673</v>
      </c>
      <c r="H52" s="137">
        <v>1.3</v>
      </c>
      <c r="I52" s="90">
        <f t="shared" si="14"/>
        <v>409</v>
      </c>
      <c r="J52" s="137">
        <v>8.5399999999999991</v>
      </c>
      <c r="K52" s="90">
        <f t="shared" si="15"/>
        <v>434</v>
      </c>
      <c r="L52" s="137">
        <v>25.04</v>
      </c>
      <c r="M52" s="89">
        <f t="shared" si="16"/>
        <v>25.279999999999998</v>
      </c>
      <c r="N52" s="90">
        <f t="shared" si="17"/>
        <v>861</v>
      </c>
      <c r="O52" s="137">
        <v>5.19</v>
      </c>
      <c r="P52" s="90">
        <f t="shared" si="18"/>
        <v>612</v>
      </c>
      <c r="Q52" s="137">
        <v>21.14</v>
      </c>
      <c r="R52" s="90">
        <f t="shared" si="19"/>
        <v>310</v>
      </c>
      <c r="S52" s="145">
        <v>2.3382000000000001</v>
      </c>
      <c r="T52" s="93">
        <f t="shared" si="20"/>
        <v>2.3406000000000002</v>
      </c>
      <c r="U52" s="94">
        <f t="shared" si="21"/>
        <v>643</v>
      </c>
      <c r="V52" s="95">
        <f t="shared" si="22"/>
        <v>3942</v>
      </c>
      <c r="W52" s="96">
        <f t="shared" si="23"/>
        <v>18</v>
      </c>
    </row>
    <row r="53" spans="1:23">
      <c r="A53" s="88">
        <v>46</v>
      </c>
      <c r="B53" s="130" t="s">
        <v>84</v>
      </c>
      <c r="C53" s="135" t="s">
        <v>67</v>
      </c>
      <c r="D53" s="136"/>
      <c r="E53" s="137">
        <v>16.16</v>
      </c>
      <c r="F53" s="89">
        <f t="shared" si="12"/>
        <v>16.399999999999999</v>
      </c>
      <c r="G53" s="90">
        <f t="shared" si="13"/>
        <v>666</v>
      </c>
      <c r="H53" s="137">
        <v>1.45</v>
      </c>
      <c r="I53" s="90">
        <f t="shared" si="14"/>
        <v>566</v>
      </c>
      <c r="J53" s="137">
        <v>10.11</v>
      </c>
      <c r="K53" s="90">
        <f t="shared" si="15"/>
        <v>537</v>
      </c>
      <c r="L53" s="137">
        <v>26.19</v>
      </c>
      <c r="M53" s="89">
        <f t="shared" si="16"/>
        <v>26.43</v>
      </c>
      <c r="N53" s="90">
        <f t="shared" si="17"/>
        <v>760</v>
      </c>
      <c r="O53" s="137">
        <v>5.39</v>
      </c>
      <c r="P53" s="90">
        <f t="shared" si="18"/>
        <v>668</v>
      </c>
      <c r="Q53" s="137">
        <v>29.68</v>
      </c>
      <c r="R53" s="90">
        <f t="shared" si="19"/>
        <v>471</v>
      </c>
      <c r="S53" s="145">
        <v>3.0874999999999999</v>
      </c>
      <c r="T53" s="93">
        <f t="shared" si="20"/>
        <v>3.0899000000000001</v>
      </c>
      <c r="U53" s="94">
        <f t="shared" si="21"/>
        <v>286</v>
      </c>
      <c r="V53" s="95">
        <f t="shared" si="22"/>
        <v>3954</v>
      </c>
      <c r="W53" s="96">
        <f t="shared" si="23"/>
        <v>16</v>
      </c>
    </row>
    <row r="54" spans="1:23">
      <c r="A54" s="88">
        <v>47</v>
      </c>
      <c r="B54" s="130" t="s">
        <v>84</v>
      </c>
      <c r="C54" s="135" t="s">
        <v>68</v>
      </c>
      <c r="D54" s="136"/>
      <c r="E54" s="137">
        <v>14.75</v>
      </c>
      <c r="F54" s="89">
        <f t="shared" si="12"/>
        <v>14.99</v>
      </c>
      <c r="G54" s="90">
        <f t="shared" si="13"/>
        <v>843</v>
      </c>
      <c r="H54" s="137">
        <v>1.6</v>
      </c>
      <c r="I54" s="90">
        <f t="shared" si="14"/>
        <v>736</v>
      </c>
      <c r="J54" s="137">
        <v>11.95</v>
      </c>
      <c r="K54" s="90">
        <f t="shared" si="15"/>
        <v>658</v>
      </c>
      <c r="L54" s="137">
        <v>24.22</v>
      </c>
      <c r="M54" s="89">
        <f t="shared" si="16"/>
        <v>24.459999999999997</v>
      </c>
      <c r="N54" s="90">
        <f t="shared" si="17"/>
        <v>937</v>
      </c>
      <c r="O54" s="137">
        <v>5.75</v>
      </c>
      <c r="P54" s="90">
        <f t="shared" si="18"/>
        <v>774</v>
      </c>
      <c r="Q54" s="137">
        <v>32.07</v>
      </c>
      <c r="R54" s="90">
        <f t="shared" si="19"/>
        <v>516</v>
      </c>
      <c r="S54" s="145">
        <v>2.1208</v>
      </c>
      <c r="T54" s="93">
        <f t="shared" si="20"/>
        <v>2.1232000000000002</v>
      </c>
      <c r="U54" s="94">
        <f t="shared" si="21"/>
        <v>931</v>
      </c>
      <c r="V54" s="95">
        <f t="shared" si="22"/>
        <v>5395</v>
      </c>
      <c r="W54" s="96">
        <f t="shared" si="23"/>
        <v>3</v>
      </c>
    </row>
    <row r="55" spans="1:23">
      <c r="A55" s="88">
        <v>48</v>
      </c>
      <c r="B55" s="130" t="s">
        <v>84</v>
      </c>
      <c r="C55" s="138" t="s">
        <v>69</v>
      </c>
      <c r="D55" s="139"/>
      <c r="E55" s="140">
        <v>18.39</v>
      </c>
      <c r="F55" s="91">
        <f t="shared" si="12"/>
        <v>18.63</v>
      </c>
      <c r="G55" s="92">
        <f t="shared" si="13"/>
        <v>425</v>
      </c>
      <c r="H55" s="140">
        <v>1.45</v>
      </c>
      <c r="I55" s="92">
        <f t="shared" si="14"/>
        <v>566</v>
      </c>
      <c r="J55" s="140">
        <v>11.36</v>
      </c>
      <c r="K55" s="92">
        <f t="shared" si="15"/>
        <v>619</v>
      </c>
      <c r="L55" s="140">
        <v>28.2</v>
      </c>
      <c r="M55" s="91">
        <f t="shared" si="16"/>
        <v>28.439999999999998</v>
      </c>
      <c r="N55" s="92">
        <f t="shared" si="17"/>
        <v>597</v>
      </c>
      <c r="O55" s="140">
        <v>4.38</v>
      </c>
      <c r="P55" s="92">
        <f t="shared" si="18"/>
        <v>398</v>
      </c>
      <c r="Q55" s="140">
        <v>29.13</v>
      </c>
      <c r="R55" s="92">
        <f t="shared" si="19"/>
        <v>460</v>
      </c>
      <c r="S55" s="146">
        <v>0</v>
      </c>
      <c r="T55" s="97">
        <f t="shared" si="20"/>
        <v>0</v>
      </c>
      <c r="U55" s="98">
        <f t="shared" si="21"/>
        <v>0</v>
      </c>
      <c r="V55" s="99">
        <f t="shared" si="22"/>
        <v>3065</v>
      </c>
      <c r="W55" s="100">
        <f t="shared" si="23"/>
        <v>28</v>
      </c>
    </row>
    <row r="56" spans="1:23">
      <c r="A56" s="88">
        <v>49</v>
      </c>
      <c r="B56" s="130" t="s">
        <v>84</v>
      </c>
      <c r="C56" s="138" t="s">
        <v>70</v>
      </c>
      <c r="D56" s="139"/>
      <c r="E56" s="140">
        <v>14.47</v>
      </c>
      <c r="F56" s="91">
        <f t="shared" si="12"/>
        <v>14.71</v>
      </c>
      <c r="G56" s="92">
        <f t="shared" si="13"/>
        <v>880</v>
      </c>
      <c r="H56" s="140">
        <v>1.5</v>
      </c>
      <c r="I56" s="92">
        <f t="shared" si="14"/>
        <v>621</v>
      </c>
      <c r="J56" s="140">
        <v>9.27</v>
      </c>
      <c r="K56" s="92">
        <f t="shared" si="15"/>
        <v>482</v>
      </c>
      <c r="L56" s="140">
        <v>27.45</v>
      </c>
      <c r="M56" s="91">
        <f t="shared" si="16"/>
        <v>27.689999999999998</v>
      </c>
      <c r="N56" s="92">
        <f t="shared" si="17"/>
        <v>655</v>
      </c>
      <c r="O56" s="140">
        <v>4.58</v>
      </c>
      <c r="P56" s="92">
        <f t="shared" si="18"/>
        <v>448</v>
      </c>
      <c r="Q56" s="140">
        <v>20.12</v>
      </c>
      <c r="R56" s="92">
        <f t="shared" si="19"/>
        <v>291</v>
      </c>
      <c r="S56" s="146">
        <v>2.3828999999999998</v>
      </c>
      <c r="T56" s="97">
        <f t="shared" si="20"/>
        <v>2.3853</v>
      </c>
      <c r="U56" s="98">
        <f t="shared" si="21"/>
        <v>590</v>
      </c>
      <c r="V56" s="99">
        <f t="shared" si="22"/>
        <v>3967</v>
      </c>
      <c r="W56" s="100">
        <f t="shared" si="23"/>
        <v>14</v>
      </c>
    </row>
    <row r="57" spans="1:23">
      <c r="A57" s="88">
        <v>50</v>
      </c>
      <c r="B57" s="130" t="s">
        <v>84</v>
      </c>
      <c r="C57" s="138" t="s">
        <v>71</v>
      </c>
      <c r="D57" s="139"/>
      <c r="E57" s="140">
        <v>16.010000000000002</v>
      </c>
      <c r="F57" s="91">
        <f t="shared" si="12"/>
        <v>16.25</v>
      </c>
      <c r="G57" s="92">
        <f t="shared" si="13"/>
        <v>684</v>
      </c>
      <c r="H57" s="140">
        <v>1.6</v>
      </c>
      <c r="I57" s="92">
        <f t="shared" si="14"/>
        <v>736</v>
      </c>
      <c r="J57" s="140">
        <v>10.42</v>
      </c>
      <c r="K57" s="92">
        <f t="shared" si="15"/>
        <v>557</v>
      </c>
      <c r="L57" s="140">
        <v>26.2</v>
      </c>
      <c r="M57" s="91">
        <f t="shared" si="16"/>
        <v>26.439999999999998</v>
      </c>
      <c r="N57" s="92">
        <f t="shared" si="17"/>
        <v>759</v>
      </c>
      <c r="O57" s="140">
        <v>5.4</v>
      </c>
      <c r="P57" s="92">
        <f t="shared" si="18"/>
        <v>671</v>
      </c>
      <c r="Q57" s="140">
        <v>33.57</v>
      </c>
      <c r="R57" s="92">
        <f t="shared" si="19"/>
        <v>544</v>
      </c>
      <c r="S57" s="146">
        <v>2.3087</v>
      </c>
      <c r="T57" s="97">
        <f t="shared" si="20"/>
        <v>2.3111000000000002</v>
      </c>
      <c r="U57" s="98">
        <f t="shared" si="21"/>
        <v>679</v>
      </c>
      <c r="V57" s="99">
        <f t="shared" si="22"/>
        <v>4630</v>
      </c>
      <c r="W57" s="100">
        <f t="shared" si="23"/>
        <v>10</v>
      </c>
    </row>
    <row r="58" spans="1:23">
      <c r="A58" s="88">
        <v>51</v>
      </c>
      <c r="B58" s="130" t="s">
        <v>84</v>
      </c>
      <c r="C58" s="138" t="s">
        <v>72</v>
      </c>
      <c r="D58" s="139"/>
      <c r="E58" s="140">
        <v>14.23</v>
      </c>
      <c r="F58" s="91">
        <f t="shared" si="12"/>
        <v>14.47</v>
      </c>
      <c r="G58" s="92">
        <f t="shared" si="13"/>
        <v>913</v>
      </c>
      <c r="H58" s="140">
        <v>1.65</v>
      </c>
      <c r="I58" s="92">
        <f t="shared" si="14"/>
        <v>795</v>
      </c>
      <c r="J58" s="140">
        <v>8.81</v>
      </c>
      <c r="K58" s="92">
        <f t="shared" si="15"/>
        <v>452</v>
      </c>
      <c r="L58" s="140">
        <v>25.18</v>
      </c>
      <c r="M58" s="91">
        <f t="shared" si="16"/>
        <v>25.419999999999998</v>
      </c>
      <c r="N58" s="92">
        <f t="shared" si="17"/>
        <v>849</v>
      </c>
      <c r="O58" s="140">
        <v>5.85</v>
      </c>
      <c r="P58" s="92">
        <f t="shared" si="18"/>
        <v>804</v>
      </c>
      <c r="Q58" s="140">
        <v>19.8</v>
      </c>
      <c r="R58" s="92">
        <f t="shared" si="19"/>
        <v>285</v>
      </c>
      <c r="S58" s="146">
        <v>2.2599999999999998</v>
      </c>
      <c r="T58" s="97">
        <f t="shared" si="20"/>
        <v>2.2624</v>
      </c>
      <c r="U58" s="98">
        <f t="shared" si="21"/>
        <v>741</v>
      </c>
      <c r="V58" s="99">
        <f t="shared" si="22"/>
        <v>4839</v>
      </c>
      <c r="W58" s="100">
        <f t="shared" si="23"/>
        <v>6</v>
      </c>
    </row>
    <row r="59" spans="1:23">
      <c r="A59" s="88">
        <v>52</v>
      </c>
      <c r="B59" s="130" t="s">
        <v>84</v>
      </c>
      <c r="C59" s="138" t="s">
        <v>73</v>
      </c>
      <c r="D59" s="139"/>
      <c r="E59" s="140">
        <v>14.25</v>
      </c>
      <c r="F59" s="91">
        <f t="shared" si="12"/>
        <v>14.49</v>
      </c>
      <c r="G59" s="92">
        <f t="shared" si="13"/>
        <v>910</v>
      </c>
      <c r="H59" s="140">
        <v>1.7</v>
      </c>
      <c r="I59" s="92">
        <f t="shared" si="14"/>
        <v>855</v>
      </c>
      <c r="J59" s="140">
        <v>13.06</v>
      </c>
      <c r="K59" s="92">
        <f t="shared" si="15"/>
        <v>731</v>
      </c>
      <c r="L59" s="140">
        <v>24.92</v>
      </c>
      <c r="M59" s="91">
        <f t="shared" si="16"/>
        <v>25.16</v>
      </c>
      <c r="N59" s="92">
        <f t="shared" si="17"/>
        <v>872</v>
      </c>
      <c r="O59" s="140">
        <v>6.35</v>
      </c>
      <c r="P59" s="92">
        <f t="shared" si="18"/>
        <v>959</v>
      </c>
      <c r="Q59" s="140">
        <v>60.13</v>
      </c>
      <c r="R59" s="92">
        <f t="shared" si="19"/>
        <v>1057</v>
      </c>
      <c r="S59" s="146">
        <v>2.4165999999999999</v>
      </c>
      <c r="T59" s="97">
        <f t="shared" si="20"/>
        <v>2.419</v>
      </c>
      <c r="U59" s="98">
        <f t="shared" si="21"/>
        <v>551</v>
      </c>
      <c r="V59" s="99">
        <f t="shared" si="22"/>
        <v>5935</v>
      </c>
      <c r="W59" s="100">
        <f t="shared" si="23"/>
        <v>1</v>
      </c>
    </row>
    <row r="60" spans="1:23">
      <c r="A60" s="88">
        <v>53</v>
      </c>
      <c r="B60" s="130" t="s">
        <v>84</v>
      </c>
      <c r="C60" s="138" t="s">
        <v>74</v>
      </c>
      <c r="D60" s="139"/>
      <c r="E60" s="140">
        <v>15.84</v>
      </c>
      <c r="F60" s="91">
        <f t="shared" si="12"/>
        <v>16.079999999999998</v>
      </c>
      <c r="G60" s="92">
        <f t="shared" si="13"/>
        <v>704</v>
      </c>
      <c r="H60" s="140">
        <v>1.4</v>
      </c>
      <c r="I60" s="92">
        <f t="shared" si="14"/>
        <v>512</v>
      </c>
      <c r="J60" s="140">
        <v>11.3</v>
      </c>
      <c r="K60" s="92">
        <f t="shared" si="15"/>
        <v>615</v>
      </c>
      <c r="L60" s="140">
        <v>25.85</v>
      </c>
      <c r="M60" s="91">
        <f t="shared" si="16"/>
        <v>26.09</v>
      </c>
      <c r="N60" s="92">
        <f t="shared" si="17"/>
        <v>789</v>
      </c>
      <c r="O60" s="140">
        <v>5.6</v>
      </c>
      <c r="P60" s="92">
        <f t="shared" si="18"/>
        <v>729</v>
      </c>
      <c r="Q60" s="140">
        <v>50.3</v>
      </c>
      <c r="R60" s="92">
        <f t="shared" si="19"/>
        <v>866</v>
      </c>
      <c r="S60" s="146">
        <v>2.3056000000000001</v>
      </c>
      <c r="T60" s="97">
        <f t="shared" si="20"/>
        <v>2.3080000000000003</v>
      </c>
      <c r="U60" s="98">
        <f t="shared" si="21"/>
        <v>683</v>
      </c>
      <c r="V60" s="99">
        <f t="shared" si="22"/>
        <v>4898</v>
      </c>
      <c r="W60" s="100">
        <f t="shared" si="23"/>
        <v>5</v>
      </c>
    </row>
    <row r="61" spans="1:23">
      <c r="A61" s="88">
        <v>54</v>
      </c>
      <c r="B61" s="130" t="s">
        <v>84</v>
      </c>
      <c r="C61" s="138" t="s">
        <v>75</v>
      </c>
      <c r="D61" s="139"/>
      <c r="E61" s="140">
        <v>20.25</v>
      </c>
      <c r="F61" s="91">
        <f t="shared" si="12"/>
        <v>20.49</v>
      </c>
      <c r="G61" s="92">
        <f t="shared" si="13"/>
        <v>263</v>
      </c>
      <c r="H61" s="140">
        <v>1.5</v>
      </c>
      <c r="I61" s="92">
        <f t="shared" si="14"/>
        <v>621</v>
      </c>
      <c r="J61" s="140">
        <v>9.9499999999999993</v>
      </c>
      <c r="K61" s="92">
        <f t="shared" si="15"/>
        <v>526</v>
      </c>
      <c r="L61" s="140">
        <v>0</v>
      </c>
      <c r="M61" s="91">
        <f t="shared" si="16"/>
        <v>0</v>
      </c>
      <c r="N61" s="92">
        <f t="shared" si="17"/>
        <v>0</v>
      </c>
      <c r="O61" s="140">
        <v>4.05</v>
      </c>
      <c r="P61" s="92">
        <f t="shared" si="18"/>
        <v>319</v>
      </c>
      <c r="Q61" s="140">
        <v>31.83</v>
      </c>
      <c r="R61" s="92">
        <f t="shared" si="19"/>
        <v>511</v>
      </c>
      <c r="S61" s="146">
        <v>0</v>
      </c>
      <c r="T61" s="97">
        <f t="shared" si="20"/>
        <v>0</v>
      </c>
      <c r="U61" s="98">
        <f t="shared" si="21"/>
        <v>0</v>
      </c>
      <c r="V61" s="99">
        <f t="shared" si="22"/>
        <v>2240</v>
      </c>
      <c r="W61" s="100">
        <f t="shared" si="23"/>
        <v>42</v>
      </c>
    </row>
    <row r="62" spans="1:23">
      <c r="A62" s="88">
        <v>55</v>
      </c>
      <c r="B62" s="130" t="s">
        <v>84</v>
      </c>
      <c r="C62" s="138" t="s">
        <v>76</v>
      </c>
      <c r="D62" s="139"/>
      <c r="E62" s="140">
        <v>18.899999999999999</v>
      </c>
      <c r="F62" s="91">
        <f t="shared" si="12"/>
        <v>19.139999999999997</v>
      </c>
      <c r="G62" s="92">
        <f t="shared" si="13"/>
        <v>377</v>
      </c>
      <c r="H62" s="140">
        <v>1.5</v>
      </c>
      <c r="I62" s="92">
        <f t="shared" si="14"/>
        <v>621</v>
      </c>
      <c r="J62" s="140">
        <v>10.33</v>
      </c>
      <c r="K62" s="92">
        <f t="shared" si="15"/>
        <v>551</v>
      </c>
      <c r="L62" s="140">
        <v>27.01</v>
      </c>
      <c r="M62" s="91">
        <f t="shared" si="16"/>
        <v>27.25</v>
      </c>
      <c r="N62" s="92">
        <f t="shared" si="17"/>
        <v>691</v>
      </c>
      <c r="O62" s="140">
        <v>4.71</v>
      </c>
      <c r="P62" s="92">
        <f t="shared" si="18"/>
        <v>482</v>
      </c>
      <c r="Q62" s="140">
        <v>22.97</v>
      </c>
      <c r="R62" s="92">
        <f t="shared" si="19"/>
        <v>344</v>
      </c>
      <c r="S62" s="146">
        <v>2.3273000000000001</v>
      </c>
      <c r="T62" s="97">
        <f t="shared" si="20"/>
        <v>2.3297000000000003</v>
      </c>
      <c r="U62" s="98">
        <f t="shared" si="21"/>
        <v>656</v>
      </c>
      <c r="V62" s="99">
        <f t="shared" si="22"/>
        <v>3722</v>
      </c>
      <c r="W62" s="100">
        <f t="shared" si="23"/>
        <v>20</v>
      </c>
    </row>
    <row r="63" spans="1:23" ht="14.25" thickBot="1">
      <c r="A63" s="116">
        <v>56</v>
      </c>
      <c r="B63" s="131" t="s">
        <v>84</v>
      </c>
      <c r="C63" s="141" t="s">
        <v>77</v>
      </c>
      <c r="D63" s="142"/>
      <c r="E63" s="143">
        <v>16.39</v>
      </c>
      <c r="F63" s="117">
        <f t="shared" si="12"/>
        <v>16.63</v>
      </c>
      <c r="G63" s="118">
        <f t="shared" si="13"/>
        <v>639</v>
      </c>
      <c r="H63" s="143">
        <v>1.55</v>
      </c>
      <c r="I63" s="118">
        <f t="shared" si="14"/>
        <v>678</v>
      </c>
      <c r="J63" s="143">
        <v>11.02</v>
      </c>
      <c r="K63" s="118">
        <f t="shared" si="15"/>
        <v>596</v>
      </c>
      <c r="L63" s="143">
        <v>29.24</v>
      </c>
      <c r="M63" s="117">
        <f t="shared" si="16"/>
        <v>29.479999999999997</v>
      </c>
      <c r="N63" s="118">
        <f t="shared" si="17"/>
        <v>519</v>
      </c>
      <c r="O63" s="143">
        <v>4.96</v>
      </c>
      <c r="P63" s="118">
        <f t="shared" si="18"/>
        <v>548</v>
      </c>
      <c r="Q63" s="143">
        <v>38.229999999999997</v>
      </c>
      <c r="R63" s="118">
        <f t="shared" si="19"/>
        <v>633</v>
      </c>
      <c r="S63" s="147">
        <v>3.0253000000000001</v>
      </c>
      <c r="T63" s="119">
        <f t="shared" si="20"/>
        <v>3.0277000000000003</v>
      </c>
      <c r="U63" s="120">
        <f t="shared" si="21"/>
        <v>340</v>
      </c>
      <c r="V63" s="121">
        <f t="shared" si="22"/>
        <v>3953</v>
      </c>
      <c r="W63" s="122">
        <f t="shared" si="23"/>
        <v>17</v>
      </c>
    </row>
    <row r="64" spans="1:23">
      <c r="A64" s="63" t="s">
        <v>14</v>
      </c>
      <c r="B64" s="64" t="s">
        <v>14</v>
      </c>
      <c r="C64" s="64" t="s">
        <v>14</v>
      </c>
      <c r="D64" s="64" t="s">
        <v>14</v>
      </c>
      <c r="E64" s="64" t="s">
        <v>14</v>
      </c>
      <c r="F64" s="64" t="s">
        <v>14</v>
      </c>
      <c r="G64" s="64" t="s">
        <v>14</v>
      </c>
      <c r="H64" s="64" t="s">
        <v>14</v>
      </c>
      <c r="I64" s="64" t="s">
        <v>14</v>
      </c>
      <c r="J64" s="64" t="s">
        <v>14</v>
      </c>
      <c r="K64" s="64" t="s">
        <v>14</v>
      </c>
      <c r="L64" s="64" t="s">
        <v>14</v>
      </c>
      <c r="M64" s="64" t="s">
        <v>14</v>
      </c>
      <c r="N64" s="64" t="s">
        <v>14</v>
      </c>
      <c r="O64" s="64" t="s">
        <v>14</v>
      </c>
      <c r="P64" s="64" t="s">
        <v>14</v>
      </c>
      <c r="Q64" s="64" t="s">
        <v>14</v>
      </c>
      <c r="R64" s="64" t="s">
        <v>14</v>
      </c>
      <c r="S64" s="64" t="s">
        <v>14</v>
      </c>
      <c r="T64" s="64" t="s">
        <v>14</v>
      </c>
      <c r="U64" s="64" t="s">
        <v>14</v>
      </c>
      <c r="V64" s="64" t="s">
        <v>14</v>
      </c>
      <c r="W64" s="64" t="s">
        <v>14</v>
      </c>
    </row>
  </sheetData>
  <mergeCells count="15">
    <mergeCell ref="V6:V7"/>
    <mergeCell ref="W6:W7"/>
    <mergeCell ref="A1:I4"/>
    <mergeCell ref="J1:T4"/>
    <mergeCell ref="A6:A7"/>
    <mergeCell ref="B6:B7"/>
    <mergeCell ref="C6:C7"/>
    <mergeCell ref="D6:D7"/>
    <mergeCell ref="E6:G6"/>
    <mergeCell ref="H6:I6"/>
    <mergeCell ref="J6:K6"/>
    <mergeCell ref="L6:N6"/>
    <mergeCell ref="O6:P6"/>
    <mergeCell ref="Q6:R6"/>
    <mergeCell ref="S6:U6"/>
  </mergeCells>
  <phoneticPr fontId="1"/>
  <dataValidations count="1">
    <dataValidation type="list" allowBlank="1" showInputMessage="1" showErrorMessage="1" sqref="D8:D63">
      <formula1>"男, 女"</formula1>
    </dataValidation>
  </dataValidations>
  <pageMargins left="0" right="0.39370078740157483" top="0.59055118110236227" bottom="0" header="0.31496062992125984" footer="0.31496062992125984"/>
  <pageSetup paperSize="9" scale="83" fitToHeight="2" orientation="landscape" horizontalDpi="0" verticalDpi="0" r:id="rId1"/>
  <rowBreaks count="1" manualBreakCount="1">
    <brk id="39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4"/>
  <sheetViews>
    <sheetView showGridLines="0" zoomScaleNormal="100" workbookViewId="0">
      <pane xSplit="4" ySplit="7" topLeftCell="E8" activePane="bottomRight" state="frozen"/>
      <selection pane="topRight" activeCell="D1" sqref="D1"/>
      <selection pane="bottomLeft" activeCell="A8" sqref="A8"/>
      <selection pane="bottomRight" activeCell="P28" sqref="P28"/>
    </sheetView>
  </sheetViews>
  <sheetFormatPr defaultRowHeight="13.5"/>
  <cols>
    <col min="1" max="1" width="3.25" customWidth="1"/>
    <col min="2" max="2" width="3.875" customWidth="1"/>
    <col min="3" max="3" width="2.875" customWidth="1"/>
    <col min="4" max="4" width="11" customWidth="1"/>
    <col min="5" max="5" width="4.5" customWidth="1"/>
    <col min="6" max="6" width="8" bestFit="1" customWidth="1"/>
    <col min="7" max="7" width="9" bestFit="1" customWidth="1"/>
    <col min="8" max="8" width="5.625" customWidth="1"/>
    <col min="9" max="9" width="7.875" bestFit="1" customWidth="1"/>
    <col min="10" max="10" width="5" bestFit="1" customWidth="1"/>
    <col min="11" max="11" width="7.875" bestFit="1" customWidth="1"/>
    <col min="12" max="12" width="5" bestFit="1" customWidth="1"/>
    <col min="14" max="14" width="9.25" bestFit="1" customWidth="1"/>
    <col min="15" max="15" width="5" bestFit="1" customWidth="1"/>
    <col min="16" max="16" width="7.875" bestFit="1" customWidth="1"/>
    <col min="17" max="17" width="5" bestFit="1" customWidth="1"/>
    <col min="19" max="19" width="5" bestFit="1" customWidth="1"/>
    <col min="20" max="20" width="8" bestFit="1" customWidth="1"/>
    <col min="22" max="22" width="5" bestFit="1" customWidth="1"/>
    <col min="23" max="23" width="8.5" bestFit="1" customWidth="1"/>
    <col min="24" max="24" width="5" bestFit="1" customWidth="1"/>
  </cols>
  <sheetData>
    <row r="1" spans="2:24" ht="13.5" customHeight="1">
      <c r="B1" s="267" t="s">
        <v>19</v>
      </c>
      <c r="C1" s="267"/>
      <c r="D1" s="267"/>
      <c r="E1" s="267"/>
      <c r="F1" s="267"/>
      <c r="G1" s="267"/>
      <c r="H1" s="267"/>
      <c r="I1" s="267"/>
      <c r="J1" s="267"/>
      <c r="K1" s="267" t="s">
        <v>20</v>
      </c>
      <c r="L1" s="267"/>
      <c r="M1" s="267"/>
      <c r="N1" s="267"/>
      <c r="O1" s="267"/>
      <c r="P1" s="267"/>
      <c r="Q1" s="267"/>
      <c r="R1" s="267"/>
      <c r="S1" s="267"/>
      <c r="T1" s="267"/>
      <c r="U1" s="267"/>
    </row>
    <row r="2" spans="2:24"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</row>
    <row r="3" spans="2:24"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</row>
    <row r="4" spans="2:24" ht="22.5" customHeight="1"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</row>
    <row r="5" spans="2:24" ht="5.25" customHeight="1" thickBot="1">
      <c r="T5" s="1"/>
      <c r="U5" s="1"/>
    </row>
    <row r="6" spans="2:24" ht="19.5" customHeight="1">
      <c r="B6" s="277" t="s">
        <v>0</v>
      </c>
      <c r="C6" s="270" t="s">
        <v>1</v>
      </c>
      <c r="D6" s="272" t="s">
        <v>2</v>
      </c>
      <c r="E6" s="268" t="s">
        <v>3</v>
      </c>
      <c r="F6" s="274" t="s">
        <v>5</v>
      </c>
      <c r="G6" s="275"/>
      <c r="H6" s="276"/>
      <c r="I6" s="274" t="s">
        <v>6</v>
      </c>
      <c r="J6" s="276"/>
      <c r="K6" s="274" t="s">
        <v>7</v>
      </c>
      <c r="L6" s="276"/>
      <c r="M6" s="274" t="s">
        <v>8</v>
      </c>
      <c r="N6" s="275"/>
      <c r="O6" s="276"/>
      <c r="P6" s="274" t="s">
        <v>9</v>
      </c>
      <c r="Q6" s="276"/>
      <c r="R6" s="274" t="s">
        <v>10</v>
      </c>
      <c r="S6" s="276"/>
      <c r="T6" s="274" t="s">
        <v>11</v>
      </c>
      <c r="U6" s="275"/>
      <c r="V6" s="275"/>
      <c r="W6" s="263" t="s">
        <v>4</v>
      </c>
      <c r="X6" s="265" t="s">
        <v>15</v>
      </c>
    </row>
    <row r="7" spans="2:24" ht="29.25" customHeight="1" thickBot="1">
      <c r="B7" s="278"/>
      <c r="C7" s="271"/>
      <c r="D7" s="273"/>
      <c r="E7" s="269"/>
      <c r="F7" s="65" t="s">
        <v>16</v>
      </c>
      <c r="G7" s="66" t="s">
        <v>18</v>
      </c>
      <c r="H7" s="67" t="s">
        <v>12</v>
      </c>
      <c r="I7" s="68" t="s">
        <v>13</v>
      </c>
      <c r="J7" s="67" t="s">
        <v>12</v>
      </c>
      <c r="K7" s="68" t="s">
        <v>13</v>
      </c>
      <c r="L7" s="67" t="s">
        <v>12</v>
      </c>
      <c r="M7" s="65" t="s">
        <v>16</v>
      </c>
      <c r="N7" s="66" t="s">
        <v>18</v>
      </c>
      <c r="O7" s="67" t="s">
        <v>12</v>
      </c>
      <c r="P7" s="68" t="s">
        <v>13</v>
      </c>
      <c r="Q7" s="67" t="s">
        <v>12</v>
      </c>
      <c r="R7" s="68" t="s">
        <v>13</v>
      </c>
      <c r="S7" s="67" t="s">
        <v>12</v>
      </c>
      <c r="T7" s="65" t="s">
        <v>17</v>
      </c>
      <c r="U7" s="66" t="s">
        <v>18</v>
      </c>
      <c r="V7" s="69" t="s">
        <v>12</v>
      </c>
      <c r="W7" s="264"/>
      <c r="X7" s="266"/>
    </row>
    <row r="8" spans="2:24" ht="14.25" thickTop="1">
      <c r="B8" s="248">
        <v>1</v>
      </c>
      <c r="C8" s="125" t="s">
        <v>38</v>
      </c>
      <c r="D8" s="2" t="s">
        <v>27</v>
      </c>
      <c r="E8" s="3"/>
      <c r="F8" s="7">
        <f>総合!E14</f>
        <v>18.11</v>
      </c>
      <c r="G8" s="5">
        <f t="shared" ref="G8:G24" si="0">IF(F8="","",IF(F8=0,0,F8+0.24))</f>
        <v>18.349999999999998</v>
      </c>
      <c r="H8" s="6">
        <f t="shared" ref="H8:H24" si="1">IF(G8="",0,IF(G8=0,0,INT(9.23076*(26.7-G8)^1.835)))</f>
        <v>453</v>
      </c>
      <c r="I8" s="7">
        <f>総合!H14</f>
        <v>1.2</v>
      </c>
      <c r="J8" s="6">
        <f t="shared" ref="J8:J24" si="2">IF(I8="",0,IF(I8=0,0,INT(1.84523*(I8*100-75)^1.348)))</f>
        <v>312</v>
      </c>
      <c r="K8" s="7">
        <f>総合!J14</f>
        <v>5.56</v>
      </c>
      <c r="L8" s="6">
        <f t="shared" ref="L8:L24" si="3">IF(K8="",0,IF(K8=0,0,INT(56.0211*(K8-1.5)^1.05)))</f>
        <v>243</v>
      </c>
      <c r="M8" s="7">
        <f>総合!L14</f>
        <v>28.81</v>
      </c>
      <c r="N8" s="5">
        <f t="shared" ref="N8:N24" si="4">IF(M8="","",IF(M8=0,0,M8+0.24))</f>
        <v>29.049999999999997</v>
      </c>
      <c r="O8" s="6">
        <f t="shared" ref="O8:O24" si="5">IF(N8="",0,IF(N8=0,0,INT(4.99087*(42.5-N8)^1.81)))</f>
        <v>551</v>
      </c>
      <c r="P8" s="7">
        <f>総合!O14</f>
        <v>4.8899999999999997</v>
      </c>
      <c r="Q8" s="6">
        <f t="shared" ref="Q8:Q24" si="6">IF(P8="",0,IF(P8=0,0,INT(0.188807*(P8*100-210)^1.41)))</f>
        <v>530</v>
      </c>
      <c r="R8" s="7">
        <f>総合!Q14</f>
        <v>15.24</v>
      </c>
      <c r="S8" s="6">
        <f t="shared" ref="S8:S24" si="7">IF(R8="",0,IF(R8=0,0,INT(15.9803*(R8-3.8)^1.04)))</f>
        <v>201</v>
      </c>
      <c r="T8" s="8">
        <f>総合!S14</f>
        <v>2.5495000000000001</v>
      </c>
      <c r="U8" s="9">
        <f t="shared" ref="U8:U24" si="8">IF(T8="","",IF(T8=0,0,T8+0.0024))</f>
        <v>2.5519000000000003</v>
      </c>
      <c r="V8" s="10">
        <f t="shared" ref="V8:V24" si="9">IF(U8="",0,IF(U8=0,0,INT(0.11193*(254-(INT(U8)*60+MOD(U8,SIGN(U8))*100))^1.88)))</f>
        <v>411</v>
      </c>
      <c r="W8" s="11">
        <f t="shared" ref="W8:W24" si="10">SUM(H8+J8+L8+O8+Q8+S8+V8)</f>
        <v>2701</v>
      </c>
      <c r="X8" s="255">
        <f t="shared" ref="X8:X24" si="11">RANK(W8,$W$8:$W$24,0)</f>
        <v>1</v>
      </c>
    </row>
    <row r="9" spans="2:24">
      <c r="B9" s="249">
        <v>2</v>
      </c>
      <c r="C9" s="123" t="s">
        <v>38</v>
      </c>
      <c r="D9" s="13" t="s">
        <v>37</v>
      </c>
      <c r="E9" s="14"/>
      <c r="F9" s="15">
        <f>総合!E24</f>
        <v>19.399999999999999</v>
      </c>
      <c r="G9" s="16">
        <f t="shared" si="0"/>
        <v>19.639999999999997</v>
      </c>
      <c r="H9" s="17">
        <f t="shared" si="1"/>
        <v>333</v>
      </c>
      <c r="I9" s="15">
        <f>総合!H24</f>
        <v>1.4</v>
      </c>
      <c r="J9" s="17">
        <f t="shared" si="2"/>
        <v>512</v>
      </c>
      <c r="K9" s="15">
        <f>総合!J24</f>
        <v>6.42</v>
      </c>
      <c r="L9" s="17">
        <f t="shared" si="3"/>
        <v>298</v>
      </c>
      <c r="M9" s="15">
        <f>総合!L24</f>
        <v>29.1</v>
      </c>
      <c r="N9" s="16">
        <f t="shared" si="4"/>
        <v>29.34</v>
      </c>
      <c r="O9" s="17">
        <f t="shared" si="5"/>
        <v>529</v>
      </c>
      <c r="P9" s="15">
        <f>総合!O24</f>
        <v>4.82</v>
      </c>
      <c r="Q9" s="17">
        <f t="shared" si="6"/>
        <v>511</v>
      </c>
      <c r="R9" s="15">
        <f>総合!Q24</f>
        <v>14.35</v>
      </c>
      <c r="S9" s="17">
        <f t="shared" si="7"/>
        <v>185</v>
      </c>
      <c r="T9" s="18">
        <f>総合!S24</f>
        <v>3.1659999999999999</v>
      </c>
      <c r="U9" s="19">
        <f t="shared" si="8"/>
        <v>3.1684000000000001</v>
      </c>
      <c r="V9" s="20">
        <f t="shared" si="9"/>
        <v>225</v>
      </c>
      <c r="W9" s="21">
        <f t="shared" si="10"/>
        <v>2593</v>
      </c>
      <c r="X9" s="256">
        <f t="shared" si="11"/>
        <v>2</v>
      </c>
    </row>
    <row r="10" spans="2:24">
      <c r="B10" s="249">
        <v>3</v>
      </c>
      <c r="C10" s="123" t="s">
        <v>38</v>
      </c>
      <c r="D10" s="13" t="s">
        <v>36</v>
      </c>
      <c r="E10" s="14"/>
      <c r="F10" s="15">
        <f>総合!E23</f>
        <v>17.71</v>
      </c>
      <c r="G10" s="16">
        <f t="shared" si="0"/>
        <v>17.95</v>
      </c>
      <c r="H10" s="17">
        <f t="shared" si="1"/>
        <v>494</v>
      </c>
      <c r="I10" s="15">
        <f>総合!H23</f>
        <v>1.3</v>
      </c>
      <c r="J10" s="17">
        <f t="shared" si="2"/>
        <v>409</v>
      </c>
      <c r="K10" s="15">
        <f>総合!J23</f>
        <v>7.32</v>
      </c>
      <c r="L10" s="17">
        <f t="shared" si="3"/>
        <v>356</v>
      </c>
      <c r="M10" s="15">
        <f>総合!L23</f>
        <v>31.28</v>
      </c>
      <c r="N10" s="16">
        <f t="shared" si="4"/>
        <v>31.52</v>
      </c>
      <c r="O10" s="17">
        <f t="shared" si="5"/>
        <v>381</v>
      </c>
      <c r="P10" s="15">
        <f>総合!O23</f>
        <v>3.78</v>
      </c>
      <c r="Q10" s="17">
        <f t="shared" si="6"/>
        <v>259</v>
      </c>
      <c r="R10" s="15">
        <f>総合!Q23</f>
        <v>23.73</v>
      </c>
      <c r="S10" s="17">
        <f t="shared" si="7"/>
        <v>358</v>
      </c>
      <c r="T10" s="18">
        <f>総合!S23</f>
        <v>3.1941000000000002</v>
      </c>
      <c r="U10" s="19">
        <f t="shared" si="8"/>
        <v>3.1965000000000003</v>
      </c>
      <c r="V10" s="20">
        <f t="shared" si="9"/>
        <v>204</v>
      </c>
      <c r="W10" s="21">
        <f t="shared" si="10"/>
        <v>2461</v>
      </c>
      <c r="X10" s="256">
        <f t="shared" si="11"/>
        <v>3</v>
      </c>
    </row>
    <row r="11" spans="2:24">
      <c r="B11" s="249">
        <v>4</v>
      </c>
      <c r="C11" s="123" t="s">
        <v>38</v>
      </c>
      <c r="D11" s="13" t="s">
        <v>32</v>
      </c>
      <c r="E11" s="14"/>
      <c r="F11" s="15">
        <f>総合!E19</f>
        <v>19.399999999999999</v>
      </c>
      <c r="G11" s="16">
        <f t="shared" si="0"/>
        <v>19.639999999999997</v>
      </c>
      <c r="H11" s="17">
        <f t="shared" si="1"/>
        <v>333</v>
      </c>
      <c r="I11" s="15">
        <f>総合!H19</f>
        <v>1.1000000000000001</v>
      </c>
      <c r="J11" s="17">
        <f t="shared" si="2"/>
        <v>222</v>
      </c>
      <c r="K11" s="15">
        <f>総合!J19</f>
        <v>6.12</v>
      </c>
      <c r="L11" s="17">
        <f t="shared" si="3"/>
        <v>279</v>
      </c>
      <c r="M11" s="15">
        <f>総合!L19</f>
        <v>30.44</v>
      </c>
      <c r="N11" s="16">
        <f t="shared" si="4"/>
        <v>30.68</v>
      </c>
      <c r="O11" s="17">
        <f t="shared" si="5"/>
        <v>436</v>
      </c>
      <c r="P11" s="15">
        <f>総合!O19</f>
        <v>3.73</v>
      </c>
      <c r="Q11" s="17">
        <f t="shared" si="6"/>
        <v>248</v>
      </c>
      <c r="R11" s="15">
        <f>総合!Q19</f>
        <v>22.99</v>
      </c>
      <c r="S11" s="17">
        <f t="shared" si="7"/>
        <v>345</v>
      </c>
      <c r="T11" s="18">
        <f>総合!S19</f>
        <v>2.3972000000000002</v>
      </c>
      <c r="U11" s="19">
        <f t="shared" si="8"/>
        <v>2.3996000000000004</v>
      </c>
      <c r="V11" s="20">
        <f t="shared" si="9"/>
        <v>573</v>
      </c>
      <c r="W11" s="21">
        <f t="shared" si="10"/>
        <v>2436</v>
      </c>
      <c r="X11" s="256">
        <f t="shared" si="11"/>
        <v>4</v>
      </c>
    </row>
    <row r="12" spans="2:24" ht="14.25" thickBot="1">
      <c r="B12" s="250">
        <v>5</v>
      </c>
      <c r="C12" s="179" t="s">
        <v>38</v>
      </c>
      <c r="D12" s="23" t="s">
        <v>33</v>
      </c>
      <c r="E12" s="24"/>
      <c r="F12" s="25">
        <f>総合!E20</f>
        <v>17.84</v>
      </c>
      <c r="G12" s="26">
        <f t="shared" si="0"/>
        <v>18.079999999999998</v>
      </c>
      <c r="H12" s="27">
        <f t="shared" si="1"/>
        <v>480</v>
      </c>
      <c r="I12" s="25">
        <f>総合!H20</f>
        <v>1.1499999999999999</v>
      </c>
      <c r="J12" s="27">
        <f t="shared" si="2"/>
        <v>266</v>
      </c>
      <c r="K12" s="25">
        <f>総合!J20</f>
        <v>4.9400000000000004</v>
      </c>
      <c r="L12" s="27">
        <f t="shared" si="3"/>
        <v>204</v>
      </c>
      <c r="M12" s="25">
        <f>総合!L20</f>
        <v>27.81</v>
      </c>
      <c r="N12" s="26">
        <f t="shared" si="4"/>
        <v>28.049999999999997</v>
      </c>
      <c r="O12" s="27">
        <f t="shared" si="5"/>
        <v>627</v>
      </c>
      <c r="P12" s="25">
        <f>総合!O20</f>
        <v>3.82</v>
      </c>
      <c r="Q12" s="27">
        <f t="shared" si="6"/>
        <v>267</v>
      </c>
      <c r="R12" s="25">
        <f>総合!Q20</f>
        <v>12.86</v>
      </c>
      <c r="S12" s="27">
        <f t="shared" si="7"/>
        <v>158</v>
      </c>
      <c r="T12" s="28">
        <f>総合!S20</f>
        <v>2.5653999999999999</v>
      </c>
      <c r="U12" s="29">
        <f t="shared" si="8"/>
        <v>2.5678000000000001</v>
      </c>
      <c r="V12" s="30">
        <f t="shared" si="9"/>
        <v>396</v>
      </c>
      <c r="W12" s="31">
        <f t="shared" si="10"/>
        <v>2398</v>
      </c>
      <c r="X12" s="257">
        <f t="shared" si="11"/>
        <v>5</v>
      </c>
    </row>
    <row r="13" spans="2:24">
      <c r="B13" s="251">
        <v>6</v>
      </c>
      <c r="C13" s="180" t="s">
        <v>38</v>
      </c>
      <c r="D13" s="181" t="s">
        <v>30</v>
      </c>
      <c r="E13" s="182"/>
      <c r="F13" s="183">
        <f>総合!E17</f>
        <v>22.12</v>
      </c>
      <c r="G13" s="184">
        <f t="shared" si="0"/>
        <v>22.36</v>
      </c>
      <c r="H13" s="185">
        <f t="shared" si="1"/>
        <v>136</v>
      </c>
      <c r="I13" s="183">
        <f>総合!H17</f>
        <v>1.25</v>
      </c>
      <c r="J13" s="185">
        <f t="shared" si="2"/>
        <v>359</v>
      </c>
      <c r="K13" s="183">
        <f>総合!J17</f>
        <v>4.4400000000000004</v>
      </c>
      <c r="L13" s="185">
        <f t="shared" si="3"/>
        <v>173</v>
      </c>
      <c r="M13" s="183">
        <f>総合!L17</f>
        <v>30.44</v>
      </c>
      <c r="N13" s="184">
        <f t="shared" si="4"/>
        <v>30.68</v>
      </c>
      <c r="O13" s="185">
        <f t="shared" si="5"/>
        <v>436</v>
      </c>
      <c r="P13" s="183">
        <f>総合!O17</f>
        <v>3.85</v>
      </c>
      <c r="Q13" s="185">
        <f t="shared" si="6"/>
        <v>274</v>
      </c>
      <c r="R13" s="183">
        <f>総合!Q17</f>
        <v>17.3</v>
      </c>
      <c r="S13" s="185">
        <f t="shared" si="7"/>
        <v>239</v>
      </c>
      <c r="T13" s="186">
        <f>総合!S17</f>
        <v>2.3195000000000001</v>
      </c>
      <c r="U13" s="187">
        <f t="shared" si="8"/>
        <v>2.3219000000000003</v>
      </c>
      <c r="V13" s="188">
        <f t="shared" si="9"/>
        <v>666</v>
      </c>
      <c r="W13" s="189">
        <f t="shared" si="10"/>
        <v>2283</v>
      </c>
      <c r="X13" s="258">
        <f t="shared" si="11"/>
        <v>6</v>
      </c>
    </row>
    <row r="14" spans="2:24">
      <c r="B14" s="249">
        <v>7</v>
      </c>
      <c r="C14" s="123" t="s">
        <v>38</v>
      </c>
      <c r="D14" s="13" t="s">
        <v>29</v>
      </c>
      <c r="E14" s="14"/>
      <c r="F14" s="15">
        <f>総合!E16</f>
        <v>19.59</v>
      </c>
      <c r="G14" s="16">
        <f t="shared" si="0"/>
        <v>19.829999999999998</v>
      </c>
      <c r="H14" s="17">
        <f t="shared" si="1"/>
        <v>316</v>
      </c>
      <c r="I14" s="15">
        <f>総合!H16</f>
        <v>1.1499999999999999</v>
      </c>
      <c r="J14" s="17">
        <f t="shared" si="2"/>
        <v>266</v>
      </c>
      <c r="K14" s="15">
        <f>総合!J16</f>
        <v>7.95</v>
      </c>
      <c r="L14" s="17">
        <f t="shared" si="3"/>
        <v>396</v>
      </c>
      <c r="M14" s="15">
        <f>総合!L16</f>
        <v>30.23</v>
      </c>
      <c r="N14" s="16">
        <f t="shared" si="4"/>
        <v>30.47</v>
      </c>
      <c r="O14" s="17">
        <f t="shared" si="5"/>
        <v>450</v>
      </c>
      <c r="P14" s="15">
        <f>総合!O16</f>
        <v>3.63</v>
      </c>
      <c r="Q14" s="17">
        <f t="shared" si="6"/>
        <v>227</v>
      </c>
      <c r="R14" s="15">
        <f>総合!Q16</f>
        <v>15.88</v>
      </c>
      <c r="S14" s="17">
        <f t="shared" si="7"/>
        <v>213</v>
      </c>
      <c r="T14" s="18">
        <f>総合!S16</f>
        <v>2.5872999999999999</v>
      </c>
      <c r="U14" s="19">
        <f t="shared" si="8"/>
        <v>2.5897000000000001</v>
      </c>
      <c r="V14" s="20">
        <f t="shared" si="9"/>
        <v>375</v>
      </c>
      <c r="W14" s="21">
        <f t="shared" si="10"/>
        <v>2243</v>
      </c>
      <c r="X14" s="256">
        <f t="shared" si="11"/>
        <v>7</v>
      </c>
    </row>
    <row r="15" spans="2:24">
      <c r="B15" s="249">
        <v>8</v>
      </c>
      <c r="C15" s="123" t="s">
        <v>38</v>
      </c>
      <c r="D15" s="13" t="s">
        <v>26</v>
      </c>
      <c r="E15" s="14"/>
      <c r="F15" s="15">
        <f>総合!E13</f>
        <v>20</v>
      </c>
      <c r="G15" s="16">
        <f t="shared" si="0"/>
        <v>20.239999999999998</v>
      </c>
      <c r="H15" s="17">
        <f t="shared" si="1"/>
        <v>283</v>
      </c>
      <c r="I15" s="15">
        <f>総合!H13</f>
        <v>1.25</v>
      </c>
      <c r="J15" s="17">
        <f t="shared" si="2"/>
        <v>359</v>
      </c>
      <c r="K15" s="15">
        <f>総合!J13</f>
        <v>5.45</v>
      </c>
      <c r="L15" s="17">
        <f t="shared" si="3"/>
        <v>237</v>
      </c>
      <c r="M15" s="15">
        <f>総合!L13</f>
        <v>31.29</v>
      </c>
      <c r="N15" s="16">
        <f t="shared" si="4"/>
        <v>31.529999999999998</v>
      </c>
      <c r="O15" s="17">
        <f t="shared" si="5"/>
        <v>381</v>
      </c>
      <c r="P15" s="15">
        <f>総合!O13</f>
        <v>3.53</v>
      </c>
      <c r="Q15" s="17">
        <f t="shared" si="6"/>
        <v>206</v>
      </c>
      <c r="R15" s="15">
        <f>総合!Q13</f>
        <v>16.59</v>
      </c>
      <c r="S15" s="17">
        <f t="shared" si="7"/>
        <v>226</v>
      </c>
      <c r="T15" s="18">
        <f>総合!S13</f>
        <v>2.4398</v>
      </c>
      <c r="U15" s="19">
        <f t="shared" si="8"/>
        <v>2.4422000000000001</v>
      </c>
      <c r="V15" s="20">
        <f t="shared" si="9"/>
        <v>525</v>
      </c>
      <c r="W15" s="21">
        <f t="shared" si="10"/>
        <v>2217</v>
      </c>
      <c r="X15" s="256">
        <f t="shared" si="11"/>
        <v>8</v>
      </c>
    </row>
    <row r="16" spans="2:24">
      <c r="B16" s="249">
        <v>9</v>
      </c>
      <c r="C16" s="123" t="s">
        <v>38</v>
      </c>
      <c r="D16" s="13" t="s">
        <v>28</v>
      </c>
      <c r="E16" s="14"/>
      <c r="F16" s="15">
        <f>総合!E15</f>
        <v>20.29</v>
      </c>
      <c r="G16" s="16">
        <f t="shared" si="0"/>
        <v>20.529999999999998</v>
      </c>
      <c r="H16" s="17">
        <f t="shared" si="1"/>
        <v>260</v>
      </c>
      <c r="I16" s="15">
        <f>総合!H15</f>
        <v>1.1000000000000001</v>
      </c>
      <c r="J16" s="17">
        <f t="shared" si="2"/>
        <v>222</v>
      </c>
      <c r="K16" s="15">
        <f>総合!J15</f>
        <v>6.49</v>
      </c>
      <c r="L16" s="17">
        <f t="shared" si="3"/>
        <v>302</v>
      </c>
      <c r="M16" s="15">
        <f>総合!L15</f>
        <v>30.5</v>
      </c>
      <c r="N16" s="16">
        <f t="shared" si="4"/>
        <v>30.74</v>
      </c>
      <c r="O16" s="17">
        <f t="shared" si="5"/>
        <v>432</v>
      </c>
      <c r="P16" s="15">
        <f>総合!O15</f>
        <v>4.0999999999999996</v>
      </c>
      <c r="Q16" s="17">
        <f t="shared" si="6"/>
        <v>331</v>
      </c>
      <c r="R16" s="15">
        <f>総合!Q15</f>
        <v>15.83</v>
      </c>
      <c r="S16" s="17">
        <f t="shared" si="7"/>
        <v>212</v>
      </c>
      <c r="T16" s="18">
        <f>総合!S15</f>
        <v>3.0116000000000001</v>
      </c>
      <c r="U16" s="19">
        <f t="shared" si="8"/>
        <v>3.0140000000000002</v>
      </c>
      <c r="V16" s="20">
        <f t="shared" si="9"/>
        <v>352</v>
      </c>
      <c r="W16" s="21">
        <f t="shared" si="10"/>
        <v>2111</v>
      </c>
      <c r="X16" s="256">
        <f t="shared" si="11"/>
        <v>9</v>
      </c>
    </row>
    <row r="17" spans="2:24" ht="14.25" thickBot="1">
      <c r="B17" s="252">
        <v>10</v>
      </c>
      <c r="C17" s="124" t="s">
        <v>38</v>
      </c>
      <c r="D17" s="78" t="s">
        <v>35</v>
      </c>
      <c r="E17" s="79"/>
      <c r="F17" s="80">
        <f>総合!E22</f>
        <v>22.98</v>
      </c>
      <c r="G17" s="81">
        <f t="shared" si="0"/>
        <v>23.22</v>
      </c>
      <c r="H17" s="82">
        <f t="shared" si="1"/>
        <v>90</v>
      </c>
      <c r="I17" s="80">
        <f>総合!H22</f>
        <v>1.1499999999999999</v>
      </c>
      <c r="J17" s="82">
        <f t="shared" si="2"/>
        <v>266</v>
      </c>
      <c r="K17" s="80">
        <f>総合!J22</f>
        <v>6.07</v>
      </c>
      <c r="L17" s="82">
        <f t="shared" si="3"/>
        <v>276</v>
      </c>
      <c r="M17" s="80">
        <f>総合!L22</f>
        <v>33.08</v>
      </c>
      <c r="N17" s="81">
        <f t="shared" si="4"/>
        <v>33.32</v>
      </c>
      <c r="O17" s="82">
        <f t="shared" si="5"/>
        <v>276</v>
      </c>
      <c r="P17" s="80">
        <f>総合!O22</f>
        <v>3.51</v>
      </c>
      <c r="Q17" s="82">
        <f t="shared" si="6"/>
        <v>202</v>
      </c>
      <c r="R17" s="80">
        <f>総合!Q22</f>
        <v>16.37</v>
      </c>
      <c r="S17" s="82">
        <f t="shared" si="7"/>
        <v>222</v>
      </c>
      <c r="T17" s="83">
        <f>総合!S22</f>
        <v>3.2940999999999998</v>
      </c>
      <c r="U17" s="84">
        <f t="shared" si="8"/>
        <v>3.2965</v>
      </c>
      <c r="V17" s="85">
        <f t="shared" si="9"/>
        <v>139</v>
      </c>
      <c r="W17" s="86">
        <f t="shared" si="10"/>
        <v>1471</v>
      </c>
      <c r="X17" s="259">
        <f t="shared" si="11"/>
        <v>10</v>
      </c>
    </row>
    <row r="18" spans="2:24">
      <c r="B18" s="248">
        <v>11</v>
      </c>
      <c r="C18" s="125" t="s">
        <v>38</v>
      </c>
      <c r="D18" s="2" t="s">
        <v>21</v>
      </c>
      <c r="E18" s="3"/>
      <c r="F18" s="4">
        <f>総合!E8</f>
        <v>22.8</v>
      </c>
      <c r="G18" s="5">
        <f t="shared" si="0"/>
        <v>23.04</v>
      </c>
      <c r="H18" s="6">
        <f t="shared" si="1"/>
        <v>99</v>
      </c>
      <c r="I18" s="7">
        <f>総合!H8</f>
        <v>1.05</v>
      </c>
      <c r="J18" s="6">
        <f t="shared" si="2"/>
        <v>180</v>
      </c>
      <c r="K18" s="7">
        <f>総合!J8</f>
        <v>4.7300000000000004</v>
      </c>
      <c r="L18" s="6">
        <f t="shared" si="3"/>
        <v>191</v>
      </c>
      <c r="M18" s="7">
        <f>総合!L8</f>
        <v>34.36</v>
      </c>
      <c r="N18" s="5">
        <f t="shared" si="4"/>
        <v>34.6</v>
      </c>
      <c r="O18" s="6">
        <f t="shared" si="5"/>
        <v>210</v>
      </c>
      <c r="P18" s="7">
        <f>総合!O8</f>
        <v>3.18</v>
      </c>
      <c r="Q18" s="6">
        <f t="shared" si="6"/>
        <v>139</v>
      </c>
      <c r="R18" s="7">
        <f>総合!Q8</f>
        <v>15</v>
      </c>
      <c r="S18" s="6">
        <f t="shared" si="7"/>
        <v>197</v>
      </c>
      <c r="T18" s="8">
        <f>総合!S8</f>
        <v>3.0432000000000001</v>
      </c>
      <c r="U18" s="9">
        <f t="shared" si="8"/>
        <v>3.0456000000000003</v>
      </c>
      <c r="V18" s="10">
        <f t="shared" si="9"/>
        <v>324</v>
      </c>
      <c r="W18" s="11">
        <f t="shared" si="10"/>
        <v>1340</v>
      </c>
      <c r="X18" s="255">
        <f t="shared" si="11"/>
        <v>11</v>
      </c>
    </row>
    <row r="19" spans="2:24">
      <c r="B19" s="249">
        <v>12</v>
      </c>
      <c r="C19" s="123" t="s">
        <v>38</v>
      </c>
      <c r="D19" s="13" t="s">
        <v>34</v>
      </c>
      <c r="E19" s="14"/>
      <c r="F19" s="15">
        <f>総合!E21</f>
        <v>0</v>
      </c>
      <c r="G19" s="16">
        <f t="shared" si="0"/>
        <v>0</v>
      </c>
      <c r="H19" s="17">
        <f t="shared" si="1"/>
        <v>0</v>
      </c>
      <c r="I19" s="15">
        <f>総合!H21</f>
        <v>0</v>
      </c>
      <c r="J19" s="17">
        <f t="shared" si="2"/>
        <v>0</v>
      </c>
      <c r="K19" s="15">
        <f>総合!J21</f>
        <v>6.67</v>
      </c>
      <c r="L19" s="17">
        <f t="shared" si="3"/>
        <v>314</v>
      </c>
      <c r="M19" s="15">
        <f>総合!L21</f>
        <v>0</v>
      </c>
      <c r="N19" s="16">
        <f t="shared" si="4"/>
        <v>0</v>
      </c>
      <c r="O19" s="17">
        <f t="shared" si="5"/>
        <v>0</v>
      </c>
      <c r="P19" s="15">
        <f>総合!O21</f>
        <v>0</v>
      </c>
      <c r="Q19" s="17">
        <f t="shared" si="6"/>
        <v>0</v>
      </c>
      <c r="R19" s="15">
        <f>総合!Q21</f>
        <v>22.58</v>
      </c>
      <c r="S19" s="17">
        <f t="shared" si="7"/>
        <v>337</v>
      </c>
      <c r="T19" s="18">
        <f>総合!S21</f>
        <v>0</v>
      </c>
      <c r="U19" s="19">
        <f t="shared" si="8"/>
        <v>0</v>
      </c>
      <c r="V19" s="20">
        <f t="shared" si="9"/>
        <v>0</v>
      </c>
      <c r="W19" s="21">
        <f t="shared" si="10"/>
        <v>651</v>
      </c>
      <c r="X19" s="256">
        <f t="shared" si="11"/>
        <v>12</v>
      </c>
    </row>
    <row r="20" spans="2:24">
      <c r="B20" s="249">
        <v>13</v>
      </c>
      <c r="C20" s="123" t="s">
        <v>38</v>
      </c>
      <c r="D20" s="13" t="s">
        <v>31</v>
      </c>
      <c r="E20" s="14"/>
      <c r="F20" s="15">
        <f>総合!E18</f>
        <v>0</v>
      </c>
      <c r="G20" s="16">
        <f t="shared" si="0"/>
        <v>0</v>
      </c>
      <c r="H20" s="17">
        <f t="shared" si="1"/>
        <v>0</v>
      </c>
      <c r="I20" s="15">
        <f>総合!H18</f>
        <v>0</v>
      </c>
      <c r="J20" s="17">
        <f t="shared" si="2"/>
        <v>0</v>
      </c>
      <c r="K20" s="15">
        <f>総合!J18</f>
        <v>5.87</v>
      </c>
      <c r="L20" s="17">
        <f t="shared" si="3"/>
        <v>263</v>
      </c>
      <c r="M20" s="15">
        <f>総合!L18</f>
        <v>0</v>
      </c>
      <c r="N20" s="16">
        <f t="shared" si="4"/>
        <v>0</v>
      </c>
      <c r="O20" s="17">
        <f t="shared" si="5"/>
        <v>0</v>
      </c>
      <c r="P20" s="15">
        <f>総合!O18</f>
        <v>0</v>
      </c>
      <c r="Q20" s="17">
        <f t="shared" si="6"/>
        <v>0</v>
      </c>
      <c r="R20" s="15">
        <f>総合!Q18</f>
        <v>15.97</v>
      </c>
      <c r="S20" s="17">
        <f t="shared" si="7"/>
        <v>214</v>
      </c>
      <c r="T20" s="18">
        <f>総合!S18</f>
        <v>0</v>
      </c>
      <c r="U20" s="19">
        <f t="shared" si="8"/>
        <v>0</v>
      </c>
      <c r="V20" s="20">
        <f t="shared" si="9"/>
        <v>0</v>
      </c>
      <c r="W20" s="21">
        <f t="shared" si="10"/>
        <v>477</v>
      </c>
      <c r="X20" s="256">
        <f t="shared" si="11"/>
        <v>13</v>
      </c>
    </row>
    <row r="21" spans="2:24">
      <c r="B21" s="249">
        <v>14</v>
      </c>
      <c r="C21" s="123" t="s">
        <v>38</v>
      </c>
      <c r="D21" s="13" t="s">
        <v>25</v>
      </c>
      <c r="E21" s="14"/>
      <c r="F21" s="15">
        <f>総合!E12</f>
        <v>0</v>
      </c>
      <c r="G21" s="16">
        <f t="shared" si="0"/>
        <v>0</v>
      </c>
      <c r="H21" s="17">
        <f t="shared" si="1"/>
        <v>0</v>
      </c>
      <c r="I21" s="15">
        <f>総合!H12</f>
        <v>0</v>
      </c>
      <c r="J21" s="17">
        <f t="shared" si="2"/>
        <v>0</v>
      </c>
      <c r="K21" s="15">
        <f>総合!J12</f>
        <v>4.63</v>
      </c>
      <c r="L21" s="17">
        <f t="shared" si="3"/>
        <v>185</v>
      </c>
      <c r="M21" s="15">
        <f>総合!L12</f>
        <v>0</v>
      </c>
      <c r="N21" s="16">
        <f t="shared" si="4"/>
        <v>0</v>
      </c>
      <c r="O21" s="17">
        <f t="shared" si="5"/>
        <v>0</v>
      </c>
      <c r="P21" s="15">
        <f>総合!O12</f>
        <v>0</v>
      </c>
      <c r="Q21" s="17">
        <f t="shared" si="6"/>
        <v>0</v>
      </c>
      <c r="R21" s="15">
        <f>総合!Q12</f>
        <v>15.75</v>
      </c>
      <c r="S21" s="17">
        <f t="shared" si="7"/>
        <v>210</v>
      </c>
      <c r="T21" s="18">
        <f>総合!S12</f>
        <v>0</v>
      </c>
      <c r="U21" s="19">
        <f t="shared" si="8"/>
        <v>0</v>
      </c>
      <c r="V21" s="20">
        <f t="shared" si="9"/>
        <v>0</v>
      </c>
      <c r="W21" s="21">
        <f t="shared" si="10"/>
        <v>395</v>
      </c>
      <c r="X21" s="256">
        <f t="shared" si="11"/>
        <v>14</v>
      </c>
    </row>
    <row r="22" spans="2:24">
      <c r="B22" s="253">
        <v>15</v>
      </c>
      <c r="C22" s="149" t="s">
        <v>38</v>
      </c>
      <c r="D22" s="150" t="s">
        <v>22</v>
      </c>
      <c r="E22" s="151"/>
      <c r="F22" s="152">
        <f>総合!E9</f>
        <v>0</v>
      </c>
      <c r="G22" s="153">
        <f t="shared" si="0"/>
        <v>0</v>
      </c>
      <c r="H22" s="154">
        <f t="shared" si="1"/>
        <v>0</v>
      </c>
      <c r="I22" s="152">
        <f>総合!H9</f>
        <v>0</v>
      </c>
      <c r="J22" s="154">
        <f t="shared" si="2"/>
        <v>0</v>
      </c>
      <c r="K22" s="152">
        <f>総合!J9</f>
        <v>0</v>
      </c>
      <c r="L22" s="154">
        <f t="shared" si="3"/>
        <v>0</v>
      </c>
      <c r="M22" s="152">
        <f>総合!L9</f>
        <v>0</v>
      </c>
      <c r="N22" s="153">
        <f t="shared" si="4"/>
        <v>0</v>
      </c>
      <c r="O22" s="154">
        <f t="shared" si="5"/>
        <v>0</v>
      </c>
      <c r="P22" s="152">
        <f>総合!O9</f>
        <v>0</v>
      </c>
      <c r="Q22" s="154">
        <f t="shared" si="6"/>
        <v>0</v>
      </c>
      <c r="R22" s="152">
        <f>総合!Q9</f>
        <v>0</v>
      </c>
      <c r="S22" s="154">
        <f t="shared" si="7"/>
        <v>0</v>
      </c>
      <c r="T22" s="155">
        <f>総合!S9</f>
        <v>0</v>
      </c>
      <c r="U22" s="156">
        <f t="shared" si="8"/>
        <v>0</v>
      </c>
      <c r="V22" s="157">
        <f t="shared" si="9"/>
        <v>0</v>
      </c>
      <c r="W22" s="158">
        <f t="shared" si="10"/>
        <v>0</v>
      </c>
      <c r="X22" s="260">
        <f t="shared" si="11"/>
        <v>15</v>
      </c>
    </row>
    <row r="23" spans="2:24">
      <c r="B23" s="254">
        <v>15</v>
      </c>
      <c r="C23" s="149" t="s">
        <v>38</v>
      </c>
      <c r="D23" s="160" t="s">
        <v>23</v>
      </c>
      <c r="E23" s="161"/>
      <c r="F23" s="162">
        <f>総合!E10</f>
        <v>0</v>
      </c>
      <c r="G23" s="163">
        <f t="shared" si="0"/>
        <v>0</v>
      </c>
      <c r="H23" s="164">
        <f t="shared" si="1"/>
        <v>0</v>
      </c>
      <c r="I23" s="162">
        <f>総合!H10</f>
        <v>0</v>
      </c>
      <c r="J23" s="164">
        <f t="shared" si="2"/>
        <v>0</v>
      </c>
      <c r="K23" s="162">
        <f>総合!J10</f>
        <v>0</v>
      </c>
      <c r="L23" s="164">
        <f t="shared" si="3"/>
        <v>0</v>
      </c>
      <c r="M23" s="162">
        <f>総合!L10</f>
        <v>0</v>
      </c>
      <c r="N23" s="163">
        <f t="shared" si="4"/>
        <v>0</v>
      </c>
      <c r="O23" s="164">
        <f t="shared" si="5"/>
        <v>0</v>
      </c>
      <c r="P23" s="162">
        <f>総合!O10</f>
        <v>0</v>
      </c>
      <c r="Q23" s="164">
        <f t="shared" si="6"/>
        <v>0</v>
      </c>
      <c r="R23" s="162">
        <f>総合!Q10</f>
        <v>0</v>
      </c>
      <c r="S23" s="164">
        <f t="shared" si="7"/>
        <v>0</v>
      </c>
      <c r="T23" s="165">
        <f>総合!S10</f>
        <v>0</v>
      </c>
      <c r="U23" s="166">
        <f t="shared" si="8"/>
        <v>0</v>
      </c>
      <c r="V23" s="167">
        <f t="shared" si="9"/>
        <v>0</v>
      </c>
      <c r="W23" s="168">
        <f t="shared" si="10"/>
        <v>0</v>
      </c>
      <c r="X23" s="261">
        <f t="shared" si="11"/>
        <v>15</v>
      </c>
    </row>
    <row r="24" spans="2:24" ht="14.25" thickBot="1">
      <c r="B24" s="212">
        <v>15</v>
      </c>
      <c r="C24" s="169" t="s">
        <v>38</v>
      </c>
      <c r="D24" s="170" t="s">
        <v>24</v>
      </c>
      <c r="E24" s="171"/>
      <c r="F24" s="172">
        <f>総合!E11</f>
        <v>0</v>
      </c>
      <c r="G24" s="173">
        <f t="shared" si="0"/>
        <v>0</v>
      </c>
      <c r="H24" s="174">
        <f t="shared" si="1"/>
        <v>0</v>
      </c>
      <c r="I24" s="172">
        <f>総合!H11</f>
        <v>0</v>
      </c>
      <c r="J24" s="174">
        <f t="shared" si="2"/>
        <v>0</v>
      </c>
      <c r="K24" s="172">
        <f>総合!J11</f>
        <v>0</v>
      </c>
      <c r="L24" s="174">
        <f t="shared" si="3"/>
        <v>0</v>
      </c>
      <c r="M24" s="172">
        <f>総合!L11</f>
        <v>0</v>
      </c>
      <c r="N24" s="173">
        <f t="shared" si="4"/>
        <v>0</v>
      </c>
      <c r="O24" s="174">
        <f t="shared" si="5"/>
        <v>0</v>
      </c>
      <c r="P24" s="172">
        <f>総合!O11</f>
        <v>0</v>
      </c>
      <c r="Q24" s="174">
        <f t="shared" si="6"/>
        <v>0</v>
      </c>
      <c r="R24" s="172">
        <f>総合!Q11</f>
        <v>0</v>
      </c>
      <c r="S24" s="174">
        <f t="shared" si="7"/>
        <v>0</v>
      </c>
      <c r="T24" s="175">
        <f>総合!S11</f>
        <v>0</v>
      </c>
      <c r="U24" s="176">
        <f t="shared" si="8"/>
        <v>0</v>
      </c>
      <c r="V24" s="177">
        <f t="shared" si="9"/>
        <v>0</v>
      </c>
      <c r="W24" s="178">
        <f t="shared" si="10"/>
        <v>0</v>
      </c>
      <c r="X24" s="245">
        <f t="shared" si="11"/>
        <v>15</v>
      </c>
    </row>
  </sheetData>
  <sheetProtection sheet="1" objects="1" scenarios="1"/>
  <mergeCells count="15">
    <mergeCell ref="W6:W7"/>
    <mergeCell ref="X6:X7"/>
    <mergeCell ref="B1:J4"/>
    <mergeCell ref="K1:U4"/>
    <mergeCell ref="B6:B7"/>
    <mergeCell ref="C6:C7"/>
    <mergeCell ref="D6:D7"/>
    <mergeCell ref="E6:E7"/>
    <mergeCell ref="F6:H6"/>
    <mergeCell ref="I6:J6"/>
    <mergeCell ref="K6:L6"/>
    <mergeCell ref="M6:O6"/>
    <mergeCell ref="P6:Q6"/>
    <mergeCell ref="R6:S6"/>
    <mergeCell ref="T6:V6"/>
  </mergeCells>
  <phoneticPr fontId="1"/>
  <dataValidations count="1">
    <dataValidation type="list" allowBlank="1" showInputMessage="1" showErrorMessage="1" sqref="E8:E24">
      <formula1>"男, 女"</formula1>
    </dataValidation>
  </dataValidations>
  <pageMargins left="0" right="0.39370078740157483" top="0.59055118110236227" bottom="0" header="0.31496062992125984" footer="0.31496062992125984"/>
  <pageSetup paperSize="9" scale="92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4"/>
  <sheetViews>
    <sheetView showGridLines="0" zoomScaleNormal="100" workbookViewId="0">
      <pane xSplit="4" ySplit="7" topLeftCell="E8" activePane="bottomRight" state="frozen"/>
      <selection pane="topRight" activeCell="D1" sqref="D1"/>
      <selection pane="bottomLeft" activeCell="A8" sqref="A8"/>
      <selection pane="bottomRight" activeCell="O28" sqref="O28"/>
    </sheetView>
  </sheetViews>
  <sheetFormatPr defaultRowHeight="13.5"/>
  <cols>
    <col min="1" max="1" width="1.875" customWidth="1"/>
    <col min="2" max="2" width="3.875" customWidth="1"/>
    <col min="3" max="3" width="2.875" customWidth="1"/>
    <col min="4" max="4" width="11" customWidth="1"/>
    <col min="5" max="5" width="4.5" customWidth="1"/>
    <col min="6" max="6" width="8" bestFit="1" customWidth="1"/>
    <col min="7" max="7" width="9" bestFit="1" customWidth="1"/>
    <col min="8" max="8" width="5.625" customWidth="1"/>
    <col min="9" max="9" width="7.875" bestFit="1" customWidth="1"/>
    <col min="10" max="10" width="5" bestFit="1" customWidth="1"/>
    <col min="11" max="11" width="7.875" bestFit="1" customWidth="1"/>
    <col min="12" max="12" width="5" bestFit="1" customWidth="1"/>
    <col min="14" max="14" width="9.25" bestFit="1" customWidth="1"/>
    <col min="15" max="15" width="5.875" customWidth="1"/>
    <col min="16" max="16" width="7.875" bestFit="1" customWidth="1"/>
    <col min="17" max="17" width="5" bestFit="1" customWidth="1"/>
    <col min="19" max="19" width="5" bestFit="1" customWidth="1"/>
    <col min="20" max="20" width="8" bestFit="1" customWidth="1"/>
    <col min="22" max="22" width="5" bestFit="1" customWidth="1"/>
    <col min="23" max="23" width="8.5" bestFit="1" customWidth="1"/>
    <col min="24" max="24" width="5" bestFit="1" customWidth="1"/>
  </cols>
  <sheetData>
    <row r="1" spans="2:24" ht="13.5" customHeight="1">
      <c r="B1" s="267" t="s">
        <v>19</v>
      </c>
      <c r="C1" s="267"/>
      <c r="D1" s="267"/>
      <c r="E1" s="267"/>
      <c r="F1" s="267"/>
      <c r="G1" s="267"/>
      <c r="H1" s="267"/>
      <c r="I1" s="267"/>
      <c r="J1" s="267"/>
      <c r="K1" s="267" t="s">
        <v>20</v>
      </c>
      <c r="L1" s="267"/>
      <c r="M1" s="267"/>
      <c r="N1" s="267"/>
      <c r="O1" s="267"/>
      <c r="P1" s="267"/>
      <c r="Q1" s="267"/>
      <c r="R1" s="267"/>
      <c r="S1" s="267"/>
      <c r="T1" s="267"/>
      <c r="U1" s="267"/>
    </row>
    <row r="2" spans="2:24"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</row>
    <row r="3" spans="2:24"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</row>
    <row r="4" spans="2:24" ht="22.5" customHeight="1"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</row>
    <row r="5" spans="2:24" ht="5.25" customHeight="1" thickBot="1">
      <c r="T5" s="1"/>
      <c r="U5" s="1"/>
    </row>
    <row r="6" spans="2:24" ht="19.5" customHeight="1">
      <c r="B6" s="268" t="s">
        <v>15</v>
      </c>
      <c r="C6" s="270" t="s">
        <v>1</v>
      </c>
      <c r="D6" s="272" t="s">
        <v>2</v>
      </c>
      <c r="E6" s="268" t="s">
        <v>3</v>
      </c>
      <c r="F6" s="274" t="s">
        <v>5</v>
      </c>
      <c r="G6" s="275"/>
      <c r="H6" s="276"/>
      <c r="I6" s="274" t="s">
        <v>6</v>
      </c>
      <c r="J6" s="276"/>
      <c r="K6" s="274" t="s">
        <v>7</v>
      </c>
      <c r="L6" s="276"/>
      <c r="M6" s="274" t="s">
        <v>8</v>
      </c>
      <c r="N6" s="275"/>
      <c r="O6" s="276"/>
      <c r="P6" s="274" t="s">
        <v>9</v>
      </c>
      <c r="Q6" s="276"/>
      <c r="R6" s="274" t="s">
        <v>10</v>
      </c>
      <c r="S6" s="276"/>
      <c r="T6" s="274" t="s">
        <v>11</v>
      </c>
      <c r="U6" s="275"/>
      <c r="V6" s="275"/>
      <c r="W6" s="263" t="s">
        <v>4</v>
      </c>
      <c r="X6" s="265" t="s">
        <v>15</v>
      </c>
    </row>
    <row r="7" spans="2:24" ht="29.25" customHeight="1" thickBot="1">
      <c r="B7" s="269"/>
      <c r="C7" s="271"/>
      <c r="D7" s="273"/>
      <c r="E7" s="269"/>
      <c r="F7" s="65" t="s">
        <v>16</v>
      </c>
      <c r="G7" s="66" t="s">
        <v>18</v>
      </c>
      <c r="H7" s="67" t="s">
        <v>12</v>
      </c>
      <c r="I7" s="68" t="s">
        <v>13</v>
      </c>
      <c r="J7" s="67" t="s">
        <v>12</v>
      </c>
      <c r="K7" s="68" t="s">
        <v>13</v>
      </c>
      <c r="L7" s="67" t="s">
        <v>12</v>
      </c>
      <c r="M7" s="65" t="s">
        <v>16</v>
      </c>
      <c r="N7" s="66" t="s">
        <v>18</v>
      </c>
      <c r="O7" s="67" t="s">
        <v>12</v>
      </c>
      <c r="P7" s="68" t="s">
        <v>13</v>
      </c>
      <c r="Q7" s="67" t="s">
        <v>12</v>
      </c>
      <c r="R7" s="68" t="s">
        <v>13</v>
      </c>
      <c r="S7" s="67" t="s">
        <v>12</v>
      </c>
      <c r="T7" s="65" t="s">
        <v>17</v>
      </c>
      <c r="U7" s="66" t="s">
        <v>18</v>
      </c>
      <c r="V7" s="69" t="s">
        <v>12</v>
      </c>
      <c r="W7" s="264"/>
      <c r="X7" s="266"/>
    </row>
    <row r="8" spans="2:24" ht="14.25" thickTop="1">
      <c r="B8" s="206">
        <v>1</v>
      </c>
      <c r="C8" s="190" t="s">
        <v>79</v>
      </c>
      <c r="D8" s="33" t="s">
        <v>54</v>
      </c>
      <c r="E8" s="34"/>
      <c r="F8" s="35">
        <f>総合!E40</f>
        <v>13.41</v>
      </c>
      <c r="G8" s="36">
        <f t="shared" ref="G8:G24" si="0">IF(F8="","",IF(F8=0,0,F8+0.24))</f>
        <v>13.65</v>
      </c>
      <c r="H8" s="37">
        <f t="shared" ref="H8:H24" si="1">IF(G8="",0,IF(G8=0,0,INT(9.23076*(26.7-G8)^1.835)))</f>
        <v>1028</v>
      </c>
      <c r="I8" s="35">
        <f>総合!H40</f>
        <v>1.55</v>
      </c>
      <c r="J8" s="37">
        <f t="shared" ref="J8:J24" si="2">IF(I8="",0,IF(I8=0,0,INT(1.84523*(I8*100-75)^1.348)))</f>
        <v>678</v>
      </c>
      <c r="K8" s="35">
        <f>総合!J40</f>
        <v>12.22</v>
      </c>
      <c r="L8" s="37">
        <f t="shared" ref="L8:L24" si="3">IF(K8="",0,IF(K8=0,0,INT(56.0211*(K8-1.5)^1.05)))</f>
        <v>676</v>
      </c>
      <c r="M8" s="35">
        <f>総合!L40</f>
        <v>24.27</v>
      </c>
      <c r="N8" s="36">
        <f t="shared" ref="N8:N24" si="4">IF(M8="","",IF(M8=0,0,M8+0.24))</f>
        <v>24.509999999999998</v>
      </c>
      <c r="O8" s="37">
        <f t="shared" ref="O8:O24" si="5">IF(N8="",0,IF(N8=0,0,INT(4.99087*(42.5-N8)^1.81)))</f>
        <v>932</v>
      </c>
      <c r="P8" s="35">
        <f>総合!O40</f>
        <v>5.39</v>
      </c>
      <c r="Q8" s="37">
        <f t="shared" ref="Q8:Q24" si="6">IF(P8="",0,IF(P8=0,0,INT(0.188807*(P8*100-210)^1.41)))</f>
        <v>668</v>
      </c>
      <c r="R8" s="35">
        <f>総合!Q40</f>
        <v>36.01</v>
      </c>
      <c r="S8" s="37">
        <f t="shared" ref="S8:S24" si="7">IF(R8="",0,IF(R8=0,0,INT(15.9803*(R8-3.8)^1.04)))</f>
        <v>591</v>
      </c>
      <c r="T8" s="38">
        <f>総合!S40</f>
        <v>2.1699000000000002</v>
      </c>
      <c r="U8" s="39">
        <f t="shared" ref="U8:U24" si="8">IF(T8="","",IF(T8=0,0,T8+0.0024))</f>
        <v>2.1723000000000003</v>
      </c>
      <c r="V8" s="40">
        <f t="shared" ref="V8:V24" si="9">IF(U8="",0,IF(U8=0,0,INT(0.11193*(254-(INT(U8)*60+MOD(U8,SIGN(U8))*100))^1.88)))</f>
        <v>862</v>
      </c>
      <c r="W8" s="41">
        <f t="shared" ref="W8:W24" si="10">SUM(H8+J8+L8+O8+Q8+S8+V8)</f>
        <v>5435</v>
      </c>
      <c r="X8" s="246">
        <f t="shared" ref="X8:X24" si="11">RANK(W8,$W$8:$W$24,0)</f>
        <v>1</v>
      </c>
    </row>
    <row r="9" spans="2:24">
      <c r="B9" s="207">
        <v>2</v>
      </c>
      <c r="C9" s="127" t="s">
        <v>79</v>
      </c>
      <c r="D9" s="43" t="s">
        <v>52</v>
      </c>
      <c r="E9" s="44"/>
      <c r="F9" s="45">
        <f>総合!E38</f>
        <v>14.41</v>
      </c>
      <c r="G9" s="46">
        <f t="shared" si="0"/>
        <v>14.65</v>
      </c>
      <c r="H9" s="47">
        <f t="shared" si="1"/>
        <v>888</v>
      </c>
      <c r="I9" s="45">
        <f>総合!H38</f>
        <v>1.6</v>
      </c>
      <c r="J9" s="47">
        <f t="shared" si="2"/>
        <v>736</v>
      </c>
      <c r="K9" s="45">
        <f>総合!J38</f>
        <v>9.49</v>
      </c>
      <c r="L9" s="47">
        <f t="shared" si="3"/>
        <v>496</v>
      </c>
      <c r="M9" s="45">
        <f>総合!L38</f>
        <v>24.09</v>
      </c>
      <c r="N9" s="46">
        <f t="shared" si="4"/>
        <v>24.33</v>
      </c>
      <c r="O9" s="47">
        <f t="shared" si="5"/>
        <v>949</v>
      </c>
      <c r="P9" s="45">
        <f>総合!O38</f>
        <v>5.83</v>
      </c>
      <c r="Q9" s="47">
        <f t="shared" si="6"/>
        <v>798</v>
      </c>
      <c r="R9" s="45">
        <f>総合!Q38</f>
        <v>26.57</v>
      </c>
      <c r="S9" s="47">
        <f t="shared" si="7"/>
        <v>412</v>
      </c>
      <c r="T9" s="48">
        <f>総合!S38</f>
        <v>2.2456999999999998</v>
      </c>
      <c r="U9" s="49">
        <f t="shared" si="8"/>
        <v>2.2481</v>
      </c>
      <c r="V9" s="50">
        <f t="shared" si="9"/>
        <v>759</v>
      </c>
      <c r="W9" s="51">
        <f t="shared" si="10"/>
        <v>5038</v>
      </c>
      <c r="X9" s="237">
        <f t="shared" si="11"/>
        <v>2</v>
      </c>
    </row>
    <row r="10" spans="2:24">
      <c r="B10" s="207">
        <v>3</v>
      </c>
      <c r="C10" s="127" t="s">
        <v>79</v>
      </c>
      <c r="D10" s="43" t="s">
        <v>46</v>
      </c>
      <c r="E10" s="44"/>
      <c r="F10" s="45">
        <f>総合!E32</f>
        <v>16.91</v>
      </c>
      <c r="G10" s="46">
        <f t="shared" si="0"/>
        <v>17.149999999999999</v>
      </c>
      <c r="H10" s="47">
        <f t="shared" si="1"/>
        <v>580</v>
      </c>
      <c r="I10" s="45">
        <f>総合!H32</f>
        <v>1.35</v>
      </c>
      <c r="J10" s="47">
        <f t="shared" si="2"/>
        <v>460</v>
      </c>
      <c r="K10" s="45">
        <f>総合!J32</f>
        <v>9.56</v>
      </c>
      <c r="L10" s="47">
        <f t="shared" si="3"/>
        <v>501</v>
      </c>
      <c r="M10" s="45">
        <f>総合!L32</f>
        <v>23.38</v>
      </c>
      <c r="N10" s="46">
        <f t="shared" si="4"/>
        <v>23.619999999999997</v>
      </c>
      <c r="O10" s="47">
        <f t="shared" si="5"/>
        <v>1017</v>
      </c>
      <c r="P10" s="45">
        <f>総合!O32</f>
        <v>5.66</v>
      </c>
      <c r="Q10" s="47">
        <f t="shared" si="6"/>
        <v>747</v>
      </c>
      <c r="R10" s="45">
        <f>総合!Q32</f>
        <v>26.43</v>
      </c>
      <c r="S10" s="47">
        <f t="shared" si="7"/>
        <v>409</v>
      </c>
      <c r="T10" s="48">
        <f>総合!S32</f>
        <v>2.0979000000000001</v>
      </c>
      <c r="U10" s="49">
        <f t="shared" si="8"/>
        <v>2.1003000000000003</v>
      </c>
      <c r="V10" s="50">
        <f t="shared" si="9"/>
        <v>964</v>
      </c>
      <c r="W10" s="51">
        <f t="shared" si="10"/>
        <v>4678</v>
      </c>
      <c r="X10" s="237">
        <f t="shared" si="11"/>
        <v>3</v>
      </c>
    </row>
    <row r="11" spans="2:24">
      <c r="B11" s="207">
        <v>4</v>
      </c>
      <c r="C11" s="127" t="s">
        <v>79</v>
      </c>
      <c r="D11" s="43" t="s">
        <v>47</v>
      </c>
      <c r="E11" s="44"/>
      <c r="F11" s="45">
        <f>総合!E33</f>
        <v>14.86</v>
      </c>
      <c r="G11" s="46">
        <f t="shared" si="0"/>
        <v>15.1</v>
      </c>
      <c r="H11" s="47">
        <f t="shared" si="1"/>
        <v>828</v>
      </c>
      <c r="I11" s="45">
        <f>総合!H33</f>
        <v>1.4</v>
      </c>
      <c r="J11" s="47">
        <f t="shared" si="2"/>
        <v>512</v>
      </c>
      <c r="K11" s="45">
        <f>総合!J33</f>
        <v>7.11</v>
      </c>
      <c r="L11" s="47">
        <f t="shared" si="3"/>
        <v>342</v>
      </c>
      <c r="M11" s="45">
        <f>総合!L33</f>
        <v>24.31</v>
      </c>
      <c r="N11" s="46">
        <f t="shared" si="4"/>
        <v>24.549999999999997</v>
      </c>
      <c r="O11" s="47">
        <f t="shared" si="5"/>
        <v>929</v>
      </c>
      <c r="P11" s="45">
        <f>総合!O33</f>
        <v>6.04</v>
      </c>
      <c r="Q11" s="47">
        <f t="shared" si="6"/>
        <v>862</v>
      </c>
      <c r="R11" s="45">
        <f>総合!Q33</f>
        <v>23.53</v>
      </c>
      <c r="S11" s="47">
        <f t="shared" si="7"/>
        <v>355</v>
      </c>
      <c r="T11" s="48">
        <f>総合!S33</f>
        <v>2.1894999999999998</v>
      </c>
      <c r="U11" s="49">
        <f t="shared" si="8"/>
        <v>2.1919</v>
      </c>
      <c r="V11" s="50">
        <f t="shared" si="9"/>
        <v>835</v>
      </c>
      <c r="W11" s="51">
        <f t="shared" si="10"/>
        <v>4663</v>
      </c>
      <c r="X11" s="237">
        <f t="shared" si="11"/>
        <v>4</v>
      </c>
    </row>
    <row r="12" spans="2:24" ht="14.25" thickBot="1">
      <c r="B12" s="217">
        <v>5</v>
      </c>
      <c r="C12" s="194" t="s">
        <v>79</v>
      </c>
      <c r="D12" s="195" t="s">
        <v>41</v>
      </c>
      <c r="E12" s="196"/>
      <c r="F12" s="197">
        <f>総合!E27</f>
        <v>14.7</v>
      </c>
      <c r="G12" s="198">
        <f t="shared" si="0"/>
        <v>14.94</v>
      </c>
      <c r="H12" s="199">
        <f t="shared" si="1"/>
        <v>850</v>
      </c>
      <c r="I12" s="197">
        <f>総合!H27</f>
        <v>1.45</v>
      </c>
      <c r="J12" s="199">
        <f t="shared" si="2"/>
        <v>566</v>
      </c>
      <c r="K12" s="197">
        <f>総合!J27</f>
        <v>9.8800000000000008</v>
      </c>
      <c r="L12" s="199">
        <f t="shared" si="3"/>
        <v>522</v>
      </c>
      <c r="M12" s="197">
        <f>総合!L27</f>
        <v>24.1</v>
      </c>
      <c r="N12" s="198">
        <f t="shared" si="4"/>
        <v>24.34</v>
      </c>
      <c r="O12" s="199">
        <f t="shared" si="5"/>
        <v>948</v>
      </c>
      <c r="P12" s="197">
        <f>総合!O27</f>
        <v>5.26</v>
      </c>
      <c r="Q12" s="199">
        <f t="shared" si="6"/>
        <v>631</v>
      </c>
      <c r="R12" s="197">
        <f>総合!Q27</f>
        <v>20.67</v>
      </c>
      <c r="S12" s="199">
        <f t="shared" si="7"/>
        <v>301</v>
      </c>
      <c r="T12" s="200">
        <f>総合!S27</f>
        <v>2.2132999999999998</v>
      </c>
      <c r="U12" s="201">
        <f t="shared" si="8"/>
        <v>2.2157</v>
      </c>
      <c r="V12" s="202">
        <f t="shared" si="9"/>
        <v>802</v>
      </c>
      <c r="W12" s="203">
        <f t="shared" si="10"/>
        <v>4620</v>
      </c>
      <c r="X12" s="242">
        <f t="shared" si="11"/>
        <v>5</v>
      </c>
    </row>
    <row r="13" spans="2:24">
      <c r="B13" s="206">
        <v>6</v>
      </c>
      <c r="C13" s="190" t="s">
        <v>79</v>
      </c>
      <c r="D13" s="33" t="s">
        <v>51</v>
      </c>
      <c r="E13" s="34"/>
      <c r="F13" s="35">
        <f>総合!E37</f>
        <v>14.25</v>
      </c>
      <c r="G13" s="36">
        <f t="shared" si="0"/>
        <v>14.49</v>
      </c>
      <c r="H13" s="37">
        <f t="shared" si="1"/>
        <v>910</v>
      </c>
      <c r="I13" s="35">
        <f>総合!H37</f>
        <v>1.4</v>
      </c>
      <c r="J13" s="37">
        <f t="shared" si="2"/>
        <v>512</v>
      </c>
      <c r="K13" s="35">
        <f>総合!J37</f>
        <v>8.34</v>
      </c>
      <c r="L13" s="37">
        <f t="shared" si="3"/>
        <v>421</v>
      </c>
      <c r="M13" s="35">
        <f>総合!L37</f>
        <v>24.58</v>
      </c>
      <c r="N13" s="36">
        <f t="shared" si="4"/>
        <v>24.819999999999997</v>
      </c>
      <c r="O13" s="37">
        <f t="shared" si="5"/>
        <v>903</v>
      </c>
      <c r="P13" s="35">
        <f>総合!O37</f>
        <v>5.93</v>
      </c>
      <c r="Q13" s="37">
        <f t="shared" si="6"/>
        <v>828</v>
      </c>
      <c r="R13" s="35">
        <f>総合!Q37</f>
        <v>28.72</v>
      </c>
      <c r="S13" s="37">
        <f t="shared" si="7"/>
        <v>452</v>
      </c>
      <c r="T13" s="38">
        <f>総合!S37</f>
        <v>0</v>
      </c>
      <c r="U13" s="39">
        <f t="shared" si="8"/>
        <v>0</v>
      </c>
      <c r="V13" s="40">
        <f t="shared" si="9"/>
        <v>0</v>
      </c>
      <c r="W13" s="41">
        <f t="shared" si="10"/>
        <v>4026</v>
      </c>
      <c r="X13" s="246">
        <f t="shared" si="11"/>
        <v>6</v>
      </c>
    </row>
    <row r="14" spans="2:24">
      <c r="B14" s="207">
        <v>7</v>
      </c>
      <c r="C14" s="127" t="s">
        <v>79</v>
      </c>
      <c r="D14" s="43" t="s">
        <v>43</v>
      </c>
      <c r="E14" s="44"/>
      <c r="F14" s="45">
        <f>総合!E29</f>
        <v>15</v>
      </c>
      <c r="G14" s="46">
        <f t="shared" si="0"/>
        <v>15.24</v>
      </c>
      <c r="H14" s="47">
        <f t="shared" si="1"/>
        <v>810</v>
      </c>
      <c r="I14" s="45">
        <f>総合!H29</f>
        <v>1.2</v>
      </c>
      <c r="J14" s="47">
        <f t="shared" si="2"/>
        <v>312</v>
      </c>
      <c r="K14" s="45">
        <f>総合!J29</f>
        <v>11.43</v>
      </c>
      <c r="L14" s="47">
        <f t="shared" si="3"/>
        <v>623</v>
      </c>
      <c r="M14" s="45">
        <f>総合!L29</f>
        <v>23.91</v>
      </c>
      <c r="N14" s="46">
        <f t="shared" si="4"/>
        <v>24.15</v>
      </c>
      <c r="O14" s="47">
        <f t="shared" si="5"/>
        <v>966</v>
      </c>
      <c r="P14" s="45">
        <f>総合!O29</f>
        <v>5.38</v>
      </c>
      <c r="Q14" s="47">
        <f t="shared" si="6"/>
        <v>665</v>
      </c>
      <c r="R14" s="45">
        <f>総合!Q29</f>
        <v>35.92</v>
      </c>
      <c r="S14" s="47">
        <f t="shared" si="7"/>
        <v>589</v>
      </c>
      <c r="T14" s="48">
        <f>総合!S29</f>
        <v>0</v>
      </c>
      <c r="U14" s="49">
        <f t="shared" si="8"/>
        <v>0</v>
      </c>
      <c r="V14" s="50">
        <f t="shared" si="9"/>
        <v>0</v>
      </c>
      <c r="W14" s="51">
        <f t="shared" si="10"/>
        <v>3965</v>
      </c>
      <c r="X14" s="237">
        <f t="shared" si="11"/>
        <v>7</v>
      </c>
    </row>
    <row r="15" spans="2:24">
      <c r="B15" s="207">
        <v>8</v>
      </c>
      <c r="C15" s="127" t="s">
        <v>79</v>
      </c>
      <c r="D15" s="43" t="s">
        <v>42</v>
      </c>
      <c r="E15" s="44"/>
      <c r="F15" s="45">
        <f>総合!E28</f>
        <v>19.809999999999999</v>
      </c>
      <c r="G15" s="46">
        <f t="shared" si="0"/>
        <v>20.049999999999997</v>
      </c>
      <c r="H15" s="47">
        <f t="shared" si="1"/>
        <v>298</v>
      </c>
      <c r="I15" s="45">
        <f>総合!H28</f>
        <v>1.3</v>
      </c>
      <c r="J15" s="47">
        <f t="shared" si="2"/>
        <v>409</v>
      </c>
      <c r="K15" s="45">
        <f>総合!J28</f>
        <v>9.14</v>
      </c>
      <c r="L15" s="47">
        <f t="shared" si="3"/>
        <v>473</v>
      </c>
      <c r="M15" s="45">
        <f>総合!L28</f>
        <v>25.96</v>
      </c>
      <c r="N15" s="46">
        <f t="shared" si="4"/>
        <v>26.2</v>
      </c>
      <c r="O15" s="47">
        <f t="shared" si="5"/>
        <v>780</v>
      </c>
      <c r="P15" s="45">
        <f>総合!O28</f>
        <v>4.8499999999999996</v>
      </c>
      <c r="Q15" s="47">
        <f t="shared" si="6"/>
        <v>519</v>
      </c>
      <c r="R15" s="45">
        <f>総合!Q28</f>
        <v>20.7</v>
      </c>
      <c r="S15" s="47">
        <f t="shared" si="7"/>
        <v>302</v>
      </c>
      <c r="T15" s="48">
        <f>総合!S28</f>
        <v>2.1475</v>
      </c>
      <c r="U15" s="49">
        <f t="shared" si="8"/>
        <v>2.1499000000000001</v>
      </c>
      <c r="V15" s="50">
        <f t="shared" si="9"/>
        <v>893</v>
      </c>
      <c r="W15" s="51">
        <f t="shared" si="10"/>
        <v>3674</v>
      </c>
      <c r="X15" s="237">
        <f t="shared" si="11"/>
        <v>8</v>
      </c>
    </row>
    <row r="16" spans="2:24">
      <c r="B16" s="207">
        <v>9</v>
      </c>
      <c r="C16" s="127" t="s">
        <v>79</v>
      </c>
      <c r="D16" s="43" t="s">
        <v>40</v>
      </c>
      <c r="E16" s="44"/>
      <c r="F16" s="45">
        <f>総合!E26</f>
        <v>18.23</v>
      </c>
      <c r="G16" s="46">
        <f t="shared" si="0"/>
        <v>18.47</v>
      </c>
      <c r="H16" s="47">
        <f t="shared" si="1"/>
        <v>441</v>
      </c>
      <c r="I16" s="45">
        <f>総合!H26</f>
        <v>1.25</v>
      </c>
      <c r="J16" s="47">
        <f t="shared" si="2"/>
        <v>359</v>
      </c>
      <c r="K16" s="45">
        <f>総合!J26</f>
        <v>7.7</v>
      </c>
      <c r="L16" s="47">
        <f t="shared" si="3"/>
        <v>380</v>
      </c>
      <c r="M16" s="45">
        <f>総合!L26</f>
        <v>26.72</v>
      </c>
      <c r="N16" s="46">
        <f t="shared" si="4"/>
        <v>26.959999999999997</v>
      </c>
      <c r="O16" s="47">
        <f t="shared" si="5"/>
        <v>715</v>
      </c>
      <c r="P16" s="45">
        <f>総合!O26</f>
        <v>4.4000000000000004</v>
      </c>
      <c r="Q16" s="47">
        <f t="shared" si="6"/>
        <v>403</v>
      </c>
      <c r="R16" s="45">
        <f>総合!Q26</f>
        <v>21.21</v>
      </c>
      <c r="S16" s="47">
        <f t="shared" si="7"/>
        <v>311</v>
      </c>
      <c r="T16" s="48">
        <f>総合!S26</f>
        <v>2.1206</v>
      </c>
      <c r="U16" s="49">
        <f t="shared" si="8"/>
        <v>2.1230000000000002</v>
      </c>
      <c r="V16" s="50">
        <f t="shared" si="9"/>
        <v>931</v>
      </c>
      <c r="W16" s="51">
        <f t="shared" si="10"/>
        <v>3540</v>
      </c>
      <c r="X16" s="237">
        <f t="shared" si="11"/>
        <v>9</v>
      </c>
    </row>
    <row r="17" spans="2:24" ht="14.25" thickBot="1">
      <c r="B17" s="208">
        <v>10</v>
      </c>
      <c r="C17" s="192" t="s">
        <v>79</v>
      </c>
      <c r="D17" s="53" t="s">
        <v>50</v>
      </c>
      <c r="E17" s="54"/>
      <c r="F17" s="55">
        <f>総合!E36</f>
        <v>14.9</v>
      </c>
      <c r="G17" s="56">
        <f t="shared" si="0"/>
        <v>15.14</v>
      </c>
      <c r="H17" s="57">
        <f t="shared" si="1"/>
        <v>823</v>
      </c>
      <c r="I17" s="55">
        <f>総合!H36</f>
        <v>1.35</v>
      </c>
      <c r="J17" s="57">
        <f t="shared" si="2"/>
        <v>460</v>
      </c>
      <c r="K17" s="55">
        <f>総合!J36</f>
        <v>8.93</v>
      </c>
      <c r="L17" s="57">
        <f t="shared" si="3"/>
        <v>460</v>
      </c>
      <c r="M17" s="55">
        <f>総合!L36</f>
        <v>24.78</v>
      </c>
      <c r="N17" s="56">
        <f t="shared" si="4"/>
        <v>25.02</v>
      </c>
      <c r="O17" s="57">
        <f t="shared" si="5"/>
        <v>885</v>
      </c>
      <c r="P17" s="55">
        <f>総合!O36</f>
        <v>5.91</v>
      </c>
      <c r="Q17" s="57">
        <f t="shared" si="6"/>
        <v>822</v>
      </c>
      <c r="R17" s="55">
        <f>総合!Q36</f>
        <v>0</v>
      </c>
      <c r="S17" s="57">
        <f t="shared" si="7"/>
        <v>0</v>
      </c>
      <c r="T17" s="58">
        <f>総合!S36</f>
        <v>0</v>
      </c>
      <c r="U17" s="59">
        <f t="shared" si="8"/>
        <v>0</v>
      </c>
      <c r="V17" s="60">
        <f t="shared" si="9"/>
        <v>0</v>
      </c>
      <c r="W17" s="61">
        <f t="shared" si="10"/>
        <v>3450</v>
      </c>
      <c r="X17" s="247">
        <f t="shared" si="11"/>
        <v>10</v>
      </c>
    </row>
    <row r="18" spans="2:24">
      <c r="B18" s="215">
        <v>11</v>
      </c>
      <c r="C18" s="204" t="s">
        <v>79</v>
      </c>
      <c r="D18" s="101" t="s">
        <v>48</v>
      </c>
      <c r="E18" s="102"/>
      <c r="F18" s="103">
        <f>総合!E34</f>
        <v>18.37</v>
      </c>
      <c r="G18" s="104">
        <f t="shared" si="0"/>
        <v>18.61</v>
      </c>
      <c r="H18" s="105">
        <f t="shared" si="1"/>
        <v>427</v>
      </c>
      <c r="I18" s="103">
        <f>総合!H34</f>
        <v>1.5</v>
      </c>
      <c r="J18" s="105">
        <f t="shared" si="2"/>
        <v>621</v>
      </c>
      <c r="K18" s="103">
        <f>総合!J34</f>
        <v>8.08</v>
      </c>
      <c r="L18" s="105">
        <f t="shared" si="3"/>
        <v>405</v>
      </c>
      <c r="M18" s="103">
        <f>総合!L34</f>
        <v>25.36</v>
      </c>
      <c r="N18" s="104">
        <f t="shared" si="4"/>
        <v>25.599999999999998</v>
      </c>
      <c r="O18" s="105">
        <f t="shared" si="5"/>
        <v>833</v>
      </c>
      <c r="P18" s="103">
        <f>総合!O34</f>
        <v>5.29</v>
      </c>
      <c r="Q18" s="105">
        <f t="shared" si="6"/>
        <v>640</v>
      </c>
      <c r="R18" s="103">
        <f>総合!Q34</f>
        <v>29.77</v>
      </c>
      <c r="S18" s="105">
        <f t="shared" si="7"/>
        <v>472</v>
      </c>
      <c r="T18" s="106">
        <f>総合!S34</f>
        <v>0</v>
      </c>
      <c r="U18" s="107">
        <f t="shared" si="8"/>
        <v>0</v>
      </c>
      <c r="V18" s="76">
        <f t="shared" si="9"/>
        <v>0</v>
      </c>
      <c r="W18" s="108">
        <f t="shared" si="10"/>
        <v>3398</v>
      </c>
      <c r="X18" s="241">
        <f t="shared" si="11"/>
        <v>11</v>
      </c>
    </row>
    <row r="19" spans="2:24">
      <c r="B19" s="207">
        <v>12</v>
      </c>
      <c r="C19" s="127" t="s">
        <v>79</v>
      </c>
      <c r="D19" s="43" t="s">
        <v>44</v>
      </c>
      <c r="E19" s="44"/>
      <c r="F19" s="45">
        <f>総合!E30</f>
        <v>15.03</v>
      </c>
      <c r="G19" s="46">
        <f t="shared" si="0"/>
        <v>15.27</v>
      </c>
      <c r="H19" s="47">
        <f t="shared" si="1"/>
        <v>806</v>
      </c>
      <c r="I19" s="45">
        <f>総合!H30</f>
        <v>1.3</v>
      </c>
      <c r="J19" s="47">
        <f t="shared" si="2"/>
        <v>409</v>
      </c>
      <c r="K19" s="45">
        <f>総合!J30</f>
        <v>8.4499999999999993</v>
      </c>
      <c r="L19" s="47">
        <f t="shared" si="3"/>
        <v>428</v>
      </c>
      <c r="M19" s="45">
        <f>総合!L30</f>
        <v>25.45</v>
      </c>
      <c r="N19" s="46">
        <f t="shared" si="4"/>
        <v>25.689999999999998</v>
      </c>
      <c r="O19" s="47">
        <f t="shared" si="5"/>
        <v>824</v>
      </c>
      <c r="P19" s="45">
        <f>総合!O30</f>
        <v>4.71</v>
      </c>
      <c r="Q19" s="47">
        <f t="shared" si="6"/>
        <v>482</v>
      </c>
      <c r="R19" s="45">
        <f>総合!Q30</f>
        <v>0</v>
      </c>
      <c r="S19" s="47">
        <f t="shared" si="7"/>
        <v>0</v>
      </c>
      <c r="T19" s="48">
        <f>総合!S30</f>
        <v>0</v>
      </c>
      <c r="U19" s="49">
        <f t="shared" si="8"/>
        <v>0</v>
      </c>
      <c r="V19" s="50">
        <f t="shared" si="9"/>
        <v>0</v>
      </c>
      <c r="W19" s="51">
        <f t="shared" si="10"/>
        <v>2949</v>
      </c>
      <c r="X19" s="237">
        <f t="shared" si="11"/>
        <v>12</v>
      </c>
    </row>
    <row r="20" spans="2:24">
      <c r="B20" s="207">
        <v>13</v>
      </c>
      <c r="C20" s="127" t="s">
        <v>79</v>
      </c>
      <c r="D20" s="43" t="s">
        <v>53</v>
      </c>
      <c r="E20" s="44"/>
      <c r="F20" s="45">
        <f>総合!E39</f>
        <v>16.71</v>
      </c>
      <c r="G20" s="46">
        <f t="shared" si="0"/>
        <v>16.95</v>
      </c>
      <c r="H20" s="47">
        <f t="shared" si="1"/>
        <v>602</v>
      </c>
      <c r="I20" s="45">
        <f>総合!H39</f>
        <v>1.55</v>
      </c>
      <c r="J20" s="47">
        <f t="shared" si="2"/>
        <v>678</v>
      </c>
      <c r="K20" s="45">
        <f>総合!J39</f>
        <v>8.8699999999999992</v>
      </c>
      <c r="L20" s="47">
        <f t="shared" si="3"/>
        <v>456</v>
      </c>
      <c r="M20" s="45">
        <f>総合!L39</f>
        <v>0</v>
      </c>
      <c r="N20" s="46">
        <f t="shared" si="4"/>
        <v>0</v>
      </c>
      <c r="O20" s="47">
        <f t="shared" si="5"/>
        <v>0</v>
      </c>
      <c r="P20" s="45">
        <f>総合!O39</f>
        <v>5.64</v>
      </c>
      <c r="Q20" s="47">
        <f t="shared" si="6"/>
        <v>741</v>
      </c>
      <c r="R20" s="45">
        <f>総合!Q39</f>
        <v>23.15</v>
      </c>
      <c r="S20" s="47">
        <f t="shared" si="7"/>
        <v>348</v>
      </c>
      <c r="T20" s="48">
        <f>総合!S39</f>
        <v>0</v>
      </c>
      <c r="U20" s="49">
        <f t="shared" si="8"/>
        <v>0</v>
      </c>
      <c r="V20" s="50">
        <f t="shared" si="9"/>
        <v>0</v>
      </c>
      <c r="W20" s="51">
        <f t="shared" si="10"/>
        <v>2825</v>
      </c>
      <c r="X20" s="237">
        <f t="shared" si="11"/>
        <v>13</v>
      </c>
    </row>
    <row r="21" spans="2:24">
      <c r="B21" s="207">
        <v>14</v>
      </c>
      <c r="C21" s="127" t="s">
        <v>79</v>
      </c>
      <c r="D21" s="43" t="s">
        <v>49</v>
      </c>
      <c r="E21" s="44"/>
      <c r="F21" s="45">
        <f>総合!E35</f>
        <v>0</v>
      </c>
      <c r="G21" s="46">
        <f t="shared" si="0"/>
        <v>0</v>
      </c>
      <c r="H21" s="47">
        <f t="shared" si="1"/>
        <v>0</v>
      </c>
      <c r="I21" s="45">
        <f>総合!H35</f>
        <v>0</v>
      </c>
      <c r="J21" s="47">
        <f t="shared" si="2"/>
        <v>0</v>
      </c>
      <c r="K21" s="45">
        <f>総合!J35</f>
        <v>0</v>
      </c>
      <c r="L21" s="47">
        <f t="shared" si="3"/>
        <v>0</v>
      </c>
      <c r="M21" s="45">
        <f>総合!L35</f>
        <v>23.64</v>
      </c>
      <c r="N21" s="46">
        <f t="shared" si="4"/>
        <v>23.88</v>
      </c>
      <c r="O21" s="47">
        <f t="shared" si="5"/>
        <v>992</v>
      </c>
      <c r="P21" s="45">
        <f>総合!O35</f>
        <v>0</v>
      </c>
      <c r="Q21" s="47">
        <f t="shared" si="6"/>
        <v>0</v>
      </c>
      <c r="R21" s="45">
        <f>総合!Q35</f>
        <v>34.729999999999997</v>
      </c>
      <c r="S21" s="47">
        <f t="shared" si="7"/>
        <v>566</v>
      </c>
      <c r="T21" s="48">
        <f>総合!S35</f>
        <v>0</v>
      </c>
      <c r="U21" s="49">
        <f t="shared" si="8"/>
        <v>0</v>
      </c>
      <c r="V21" s="50">
        <f t="shared" si="9"/>
        <v>0</v>
      </c>
      <c r="W21" s="51">
        <f t="shared" si="10"/>
        <v>1558</v>
      </c>
      <c r="X21" s="237">
        <f t="shared" si="11"/>
        <v>14</v>
      </c>
    </row>
    <row r="22" spans="2:24" ht="14.25" thickBot="1">
      <c r="B22" s="217">
        <v>15</v>
      </c>
      <c r="C22" s="205" t="s">
        <v>78</v>
      </c>
      <c r="D22" s="195" t="s">
        <v>39</v>
      </c>
      <c r="E22" s="196"/>
      <c r="F22" s="197">
        <f>総合!E25</f>
        <v>0</v>
      </c>
      <c r="G22" s="198">
        <f t="shared" si="0"/>
        <v>0</v>
      </c>
      <c r="H22" s="199">
        <f t="shared" si="1"/>
        <v>0</v>
      </c>
      <c r="I22" s="197">
        <f>総合!H25</f>
        <v>0</v>
      </c>
      <c r="J22" s="199">
        <f t="shared" si="2"/>
        <v>0</v>
      </c>
      <c r="K22" s="197">
        <f>総合!J25</f>
        <v>6.65</v>
      </c>
      <c r="L22" s="199">
        <f t="shared" si="3"/>
        <v>313</v>
      </c>
      <c r="M22" s="197">
        <f>総合!L25</f>
        <v>0</v>
      </c>
      <c r="N22" s="198">
        <f t="shared" si="4"/>
        <v>0</v>
      </c>
      <c r="O22" s="199">
        <f t="shared" si="5"/>
        <v>0</v>
      </c>
      <c r="P22" s="197">
        <f>総合!O25</f>
        <v>0</v>
      </c>
      <c r="Q22" s="199">
        <f t="shared" si="6"/>
        <v>0</v>
      </c>
      <c r="R22" s="197">
        <f>総合!Q25</f>
        <v>24.8</v>
      </c>
      <c r="S22" s="199">
        <f t="shared" si="7"/>
        <v>379</v>
      </c>
      <c r="T22" s="200">
        <f>総合!S25</f>
        <v>0</v>
      </c>
      <c r="U22" s="201">
        <f t="shared" si="8"/>
        <v>0</v>
      </c>
      <c r="V22" s="202">
        <f t="shared" si="9"/>
        <v>0</v>
      </c>
      <c r="W22" s="203">
        <f t="shared" si="10"/>
        <v>692</v>
      </c>
      <c r="X22" s="242">
        <f t="shared" si="11"/>
        <v>15</v>
      </c>
    </row>
    <row r="23" spans="2:24">
      <c r="B23" s="206">
        <v>16</v>
      </c>
      <c r="C23" s="126" t="s">
        <v>79</v>
      </c>
      <c r="D23" s="33" t="s">
        <v>55</v>
      </c>
      <c r="E23" s="34"/>
      <c r="F23" s="35">
        <f>総合!E41</f>
        <v>0</v>
      </c>
      <c r="G23" s="36">
        <f t="shared" si="0"/>
        <v>0</v>
      </c>
      <c r="H23" s="37">
        <f t="shared" si="1"/>
        <v>0</v>
      </c>
      <c r="I23" s="35">
        <f>総合!H41</f>
        <v>0</v>
      </c>
      <c r="J23" s="37">
        <f t="shared" si="2"/>
        <v>0</v>
      </c>
      <c r="K23" s="35">
        <f>総合!J41</f>
        <v>0</v>
      </c>
      <c r="L23" s="37">
        <f t="shared" si="3"/>
        <v>0</v>
      </c>
      <c r="M23" s="35">
        <f>総合!L41</f>
        <v>0</v>
      </c>
      <c r="N23" s="36">
        <f t="shared" si="4"/>
        <v>0</v>
      </c>
      <c r="O23" s="37">
        <f t="shared" si="5"/>
        <v>0</v>
      </c>
      <c r="P23" s="35">
        <f>総合!O41</f>
        <v>0</v>
      </c>
      <c r="Q23" s="37">
        <f t="shared" si="6"/>
        <v>0</v>
      </c>
      <c r="R23" s="35">
        <f>総合!Q41</f>
        <v>31.48</v>
      </c>
      <c r="S23" s="37">
        <f t="shared" si="7"/>
        <v>505</v>
      </c>
      <c r="T23" s="38">
        <f>総合!S41</f>
        <v>0</v>
      </c>
      <c r="U23" s="39">
        <f t="shared" si="8"/>
        <v>0</v>
      </c>
      <c r="V23" s="40">
        <f t="shared" si="9"/>
        <v>0</v>
      </c>
      <c r="W23" s="41">
        <f t="shared" si="10"/>
        <v>505</v>
      </c>
      <c r="X23" s="246">
        <f t="shared" si="11"/>
        <v>16</v>
      </c>
    </row>
    <row r="24" spans="2:24" ht="14.25" thickBot="1">
      <c r="B24" s="212">
        <v>17</v>
      </c>
      <c r="C24" s="193" t="s">
        <v>79</v>
      </c>
      <c r="D24" s="170" t="s">
        <v>45</v>
      </c>
      <c r="E24" s="171"/>
      <c r="F24" s="172">
        <f>総合!E31</f>
        <v>0</v>
      </c>
      <c r="G24" s="173">
        <f t="shared" si="0"/>
        <v>0</v>
      </c>
      <c r="H24" s="174">
        <f t="shared" si="1"/>
        <v>0</v>
      </c>
      <c r="I24" s="172">
        <f>総合!H31</f>
        <v>0</v>
      </c>
      <c r="J24" s="174">
        <f t="shared" si="2"/>
        <v>0</v>
      </c>
      <c r="K24" s="172">
        <f>総合!J31</f>
        <v>0</v>
      </c>
      <c r="L24" s="174">
        <f t="shared" si="3"/>
        <v>0</v>
      </c>
      <c r="M24" s="172">
        <f>総合!L31</f>
        <v>0</v>
      </c>
      <c r="N24" s="173">
        <f t="shared" si="4"/>
        <v>0</v>
      </c>
      <c r="O24" s="174">
        <f t="shared" si="5"/>
        <v>0</v>
      </c>
      <c r="P24" s="172">
        <f>総合!O31</f>
        <v>0</v>
      </c>
      <c r="Q24" s="174">
        <f t="shared" si="6"/>
        <v>0</v>
      </c>
      <c r="R24" s="172">
        <f>総合!Q31</f>
        <v>0</v>
      </c>
      <c r="S24" s="174">
        <f t="shared" si="7"/>
        <v>0</v>
      </c>
      <c r="T24" s="175">
        <f>総合!S31</f>
        <v>0</v>
      </c>
      <c r="U24" s="176">
        <f t="shared" si="8"/>
        <v>0</v>
      </c>
      <c r="V24" s="177">
        <f t="shared" si="9"/>
        <v>0</v>
      </c>
      <c r="W24" s="178">
        <f t="shared" si="10"/>
        <v>0</v>
      </c>
      <c r="X24" s="245">
        <f t="shared" si="11"/>
        <v>17</v>
      </c>
    </row>
  </sheetData>
  <sheetProtection sheet="1" objects="1" scenarios="1"/>
  <mergeCells count="15">
    <mergeCell ref="W6:W7"/>
    <mergeCell ref="X6:X7"/>
    <mergeCell ref="B1:J4"/>
    <mergeCell ref="K1:U4"/>
    <mergeCell ref="B6:B7"/>
    <mergeCell ref="C6:C7"/>
    <mergeCell ref="D6:D7"/>
    <mergeCell ref="E6:E7"/>
    <mergeCell ref="F6:H6"/>
    <mergeCell ref="I6:J6"/>
    <mergeCell ref="K6:L6"/>
    <mergeCell ref="M6:O6"/>
    <mergeCell ref="P6:Q6"/>
    <mergeCell ref="R6:S6"/>
    <mergeCell ref="T6:V6"/>
  </mergeCells>
  <phoneticPr fontId="1"/>
  <dataValidations count="1">
    <dataValidation type="list" allowBlank="1" showInputMessage="1" showErrorMessage="1" sqref="E8:E24">
      <formula1>"男, 女"</formula1>
    </dataValidation>
  </dataValidations>
  <pageMargins left="0" right="0.39370078740157483" top="0.59055118110236227" bottom="0" header="0.31496062992125984" footer="0.31496062992125984"/>
  <pageSetup paperSize="9" scale="83" fitToHeight="2" orientation="landscape" horizontalDpi="0" verticalDpi="0" r:id="rId1"/>
  <rowBreaks count="1" manualBreakCount="1">
    <brk id="22" min="1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9"/>
  <sheetViews>
    <sheetView showGridLines="0" zoomScaleNormal="100" workbookViewId="0">
      <pane xSplit="4" ySplit="7" topLeftCell="E8" activePane="bottomRight" state="frozen"/>
      <selection pane="topRight" activeCell="D1" sqref="D1"/>
      <selection pane="bottomLeft" activeCell="A8" sqref="A8"/>
      <selection pane="bottomRight" activeCell="F5" sqref="F5"/>
    </sheetView>
  </sheetViews>
  <sheetFormatPr defaultRowHeight="13.5"/>
  <cols>
    <col min="1" max="1" width="2.75" customWidth="1"/>
    <col min="2" max="2" width="3.875" customWidth="1"/>
    <col min="3" max="3" width="2.875" customWidth="1"/>
    <col min="4" max="4" width="11" customWidth="1"/>
    <col min="5" max="5" width="4.5" customWidth="1"/>
    <col min="6" max="6" width="8" bestFit="1" customWidth="1"/>
    <col min="7" max="7" width="9" bestFit="1" customWidth="1"/>
    <col min="8" max="8" width="5.625" customWidth="1"/>
    <col min="9" max="9" width="7.875" bestFit="1" customWidth="1"/>
    <col min="10" max="10" width="5" bestFit="1" customWidth="1"/>
    <col min="11" max="11" width="7.875" bestFit="1" customWidth="1"/>
    <col min="12" max="12" width="5" bestFit="1" customWidth="1"/>
    <col min="14" max="14" width="9.25" bestFit="1" customWidth="1"/>
    <col min="15" max="15" width="5" bestFit="1" customWidth="1"/>
    <col min="16" max="16" width="7.875" bestFit="1" customWidth="1"/>
    <col min="17" max="17" width="5" bestFit="1" customWidth="1"/>
    <col min="19" max="19" width="5" bestFit="1" customWidth="1"/>
    <col min="20" max="20" width="8" bestFit="1" customWidth="1"/>
    <col min="22" max="22" width="5" bestFit="1" customWidth="1"/>
    <col min="23" max="23" width="8.5" bestFit="1" customWidth="1"/>
    <col min="24" max="24" width="5" bestFit="1" customWidth="1"/>
  </cols>
  <sheetData>
    <row r="1" spans="2:24" ht="13.5" customHeight="1">
      <c r="B1" s="267" t="s">
        <v>19</v>
      </c>
      <c r="C1" s="267"/>
      <c r="D1" s="267"/>
      <c r="E1" s="267"/>
      <c r="F1" s="267"/>
      <c r="G1" s="267"/>
      <c r="H1" s="267"/>
      <c r="I1" s="267"/>
      <c r="J1" s="267"/>
      <c r="K1" s="267" t="s">
        <v>20</v>
      </c>
      <c r="L1" s="267"/>
      <c r="M1" s="267"/>
      <c r="N1" s="267"/>
      <c r="O1" s="267"/>
      <c r="P1" s="267"/>
      <c r="Q1" s="267"/>
      <c r="R1" s="267"/>
      <c r="S1" s="267"/>
      <c r="T1" s="267"/>
      <c r="U1" s="267"/>
    </row>
    <row r="2" spans="2:24"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</row>
    <row r="3" spans="2:24"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</row>
    <row r="4" spans="2:24" ht="22.5" customHeight="1"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</row>
    <row r="5" spans="2:24" ht="5.25" customHeight="1" thickBot="1">
      <c r="T5" s="1"/>
      <c r="U5" s="1"/>
    </row>
    <row r="6" spans="2:24" ht="19.5" customHeight="1">
      <c r="B6" s="268" t="s">
        <v>15</v>
      </c>
      <c r="C6" s="270" t="s">
        <v>1</v>
      </c>
      <c r="D6" s="272" t="s">
        <v>2</v>
      </c>
      <c r="E6" s="268" t="s">
        <v>3</v>
      </c>
      <c r="F6" s="274" t="s">
        <v>5</v>
      </c>
      <c r="G6" s="275"/>
      <c r="H6" s="276"/>
      <c r="I6" s="274" t="s">
        <v>6</v>
      </c>
      <c r="J6" s="276"/>
      <c r="K6" s="274" t="s">
        <v>7</v>
      </c>
      <c r="L6" s="276"/>
      <c r="M6" s="274" t="s">
        <v>8</v>
      </c>
      <c r="N6" s="275"/>
      <c r="O6" s="276"/>
      <c r="P6" s="274" t="s">
        <v>9</v>
      </c>
      <c r="Q6" s="276"/>
      <c r="R6" s="274" t="s">
        <v>10</v>
      </c>
      <c r="S6" s="276"/>
      <c r="T6" s="274" t="s">
        <v>11</v>
      </c>
      <c r="U6" s="275"/>
      <c r="V6" s="275"/>
      <c r="W6" s="263" t="s">
        <v>4</v>
      </c>
      <c r="X6" s="265" t="s">
        <v>15</v>
      </c>
    </row>
    <row r="7" spans="2:24" ht="29.25" customHeight="1" thickBot="1">
      <c r="B7" s="269"/>
      <c r="C7" s="271"/>
      <c r="D7" s="273"/>
      <c r="E7" s="269"/>
      <c r="F7" s="65" t="s">
        <v>16</v>
      </c>
      <c r="G7" s="66" t="s">
        <v>18</v>
      </c>
      <c r="H7" s="67" t="s">
        <v>12</v>
      </c>
      <c r="I7" s="68" t="s">
        <v>13</v>
      </c>
      <c r="J7" s="67" t="s">
        <v>12</v>
      </c>
      <c r="K7" s="68" t="s">
        <v>13</v>
      </c>
      <c r="L7" s="67" t="s">
        <v>12</v>
      </c>
      <c r="M7" s="65" t="s">
        <v>16</v>
      </c>
      <c r="N7" s="66" t="s">
        <v>18</v>
      </c>
      <c r="O7" s="67" t="s">
        <v>12</v>
      </c>
      <c r="P7" s="68" t="s">
        <v>13</v>
      </c>
      <c r="Q7" s="67" t="s">
        <v>12</v>
      </c>
      <c r="R7" s="68" t="s">
        <v>13</v>
      </c>
      <c r="S7" s="67" t="s">
        <v>12</v>
      </c>
      <c r="T7" s="65" t="s">
        <v>17</v>
      </c>
      <c r="U7" s="66" t="s">
        <v>18</v>
      </c>
      <c r="V7" s="69" t="s">
        <v>12</v>
      </c>
      <c r="W7" s="264"/>
      <c r="X7" s="266"/>
    </row>
    <row r="8" spans="2:24" ht="14.25" thickTop="1">
      <c r="B8" s="209">
        <v>1</v>
      </c>
      <c r="C8" s="129" t="s">
        <v>81</v>
      </c>
      <c r="D8" s="132" t="s">
        <v>73</v>
      </c>
      <c r="E8" s="133"/>
      <c r="F8" s="134">
        <f>総合!E59</f>
        <v>14.25</v>
      </c>
      <c r="G8" s="110">
        <f t="shared" ref="G8:G29" si="0">IF(F8="","",IF(F8=0,0,F8+0.24))</f>
        <v>14.49</v>
      </c>
      <c r="H8" s="111">
        <f t="shared" ref="H8:H29" si="1">IF(G8="",0,IF(G8=0,0,INT(9.23076*(26.7-G8)^1.835)))</f>
        <v>910</v>
      </c>
      <c r="I8" s="134">
        <f>総合!H59</f>
        <v>1.7</v>
      </c>
      <c r="J8" s="111">
        <f t="shared" ref="J8:J29" si="2">IF(I8="",0,IF(I8=0,0,INT(1.84523*(I8*100-75)^1.348)))</f>
        <v>855</v>
      </c>
      <c r="K8" s="134">
        <f>総合!J59</f>
        <v>13.06</v>
      </c>
      <c r="L8" s="111">
        <f t="shared" ref="L8:L29" si="3">IF(K8="",0,IF(K8=0,0,INT(56.0211*(K8-1.5)^1.05)))</f>
        <v>731</v>
      </c>
      <c r="M8" s="134">
        <f>総合!L59</f>
        <v>24.92</v>
      </c>
      <c r="N8" s="110">
        <f t="shared" ref="N8:N29" si="4">IF(M8="","",IF(M8=0,0,M8+0.24))</f>
        <v>25.16</v>
      </c>
      <c r="O8" s="111">
        <f t="shared" ref="O8:O29" si="5">IF(N8="",0,IF(N8=0,0,INT(4.99087*(42.5-N8)^1.81)))</f>
        <v>872</v>
      </c>
      <c r="P8" s="134">
        <f>総合!O59</f>
        <v>6.35</v>
      </c>
      <c r="Q8" s="111">
        <f t="shared" ref="Q8:Q29" si="6">IF(P8="",0,IF(P8=0,0,INT(0.188807*(P8*100-210)^1.41)))</f>
        <v>959</v>
      </c>
      <c r="R8" s="134">
        <f>総合!Q59</f>
        <v>60.13</v>
      </c>
      <c r="S8" s="111">
        <f t="shared" ref="S8:S29" si="7">IF(R8="",0,IF(R8=0,0,INT(15.9803*(R8-3.8)^1.04)))</f>
        <v>1057</v>
      </c>
      <c r="T8" s="144">
        <f>総合!S59</f>
        <v>2.4165999999999999</v>
      </c>
      <c r="U8" s="112">
        <f t="shared" ref="U8:U29" si="8">IF(T8="","",IF(T8=0,0,T8+0.0024))</f>
        <v>2.419</v>
      </c>
      <c r="V8" s="113">
        <f t="shared" ref="V8:V29" si="9">IF(U8="",0,IF(U8=0,0,INT(0.11193*(254-(INT(U8)*60+MOD(U8,SIGN(U8))*100))^1.88)))</f>
        <v>551</v>
      </c>
      <c r="W8" s="114">
        <f t="shared" ref="W8:W29" si="10">SUM(H8+J8+L8+O8+Q8+S8+V8)</f>
        <v>5935</v>
      </c>
      <c r="X8" s="236">
        <f t="shared" ref="X8:X29" si="11">RANK(W8,$W$8:$W$29,0)</f>
        <v>1</v>
      </c>
    </row>
    <row r="9" spans="2:24">
      <c r="B9" s="210">
        <v>2</v>
      </c>
      <c r="C9" s="130" t="s">
        <v>81</v>
      </c>
      <c r="D9" s="135" t="s">
        <v>68</v>
      </c>
      <c r="E9" s="136"/>
      <c r="F9" s="137">
        <f>総合!E54</f>
        <v>14.75</v>
      </c>
      <c r="G9" s="89">
        <f t="shared" si="0"/>
        <v>14.99</v>
      </c>
      <c r="H9" s="90">
        <f t="shared" si="1"/>
        <v>843</v>
      </c>
      <c r="I9" s="137">
        <f>総合!H54</f>
        <v>1.6</v>
      </c>
      <c r="J9" s="90">
        <f t="shared" si="2"/>
        <v>736</v>
      </c>
      <c r="K9" s="137">
        <f>総合!J54</f>
        <v>11.95</v>
      </c>
      <c r="L9" s="90">
        <f t="shared" si="3"/>
        <v>658</v>
      </c>
      <c r="M9" s="137">
        <f>総合!L54</f>
        <v>24.22</v>
      </c>
      <c r="N9" s="89">
        <f t="shared" si="4"/>
        <v>24.459999999999997</v>
      </c>
      <c r="O9" s="90">
        <f t="shared" si="5"/>
        <v>937</v>
      </c>
      <c r="P9" s="137">
        <f>総合!O54</f>
        <v>5.75</v>
      </c>
      <c r="Q9" s="90">
        <f t="shared" si="6"/>
        <v>774</v>
      </c>
      <c r="R9" s="137">
        <f>総合!Q54</f>
        <v>32.07</v>
      </c>
      <c r="S9" s="90">
        <f t="shared" si="7"/>
        <v>516</v>
      </c>
      <c r="T9" s="145">
        <f>総合!S54</f>
        <v>2.1208</v>
      </c>
      <c r="U9" s="93">
        <f t="shared" si="8"/>
        <v>2.1232000000000002</v>
      </c>
      <c r="V9" s="94">
        <f t="shared" si="9"/>
        <v>931</v>
      </c>
      <c r="W9" s="95">
        <f t="shared" si="10"/>
        <v>5395</v>
      </c>
      <c r="X9" s="238">
        <f t="shared" si="11"/>
        <v>2</v>
      </c>
    </row>
    <row r="10" spans="2:24">
      <c r="B10" s="210">
        <v>3</v>
      </c>
      <c r="C10" s="130" t="s">
        <v>81</v>
      </c>
      <c r="D10" s="135" t="s">
        <v>74</v>
      </c>
      <c r="E10" s="136"/>
      <c r="F10" s="137">
        <f>総合!E60</f>
        <v>15.84</v>
      </c>
      <c r="G10" s="89">
        <f t="shared" si="0"/>
        <v>16.079999999999998</v>
      </c>
      <c r="H10" s="90">
        <f t="shared" si="1"/>
        <v>704</v>
      </c>
      <c r="I10" s="137">
        <f>総合!H60</f>
        <v>1.4</v>
      </c>
      <c r="J10" s="90">
        <f t="shared" si="2"/>
        <v>512</v>
      </c>
      <c r="K10" s="137">
        <f>総合!J60</f>
        <v>11.3</v>
      </c>
      <c r="L10" s="90">
        <f t="shared" si="3"/>
        <v>615</v>
      </c>
      <c r="M10" s="137">
        <f>総合!L60</f>
        <v>25.85</v>
      </c>
      <c r="N10" s="89">
        <f t="shared" si="4"/>
        <v>26.09</v>
      </c>
      <c r="O10" s="90">
        <f t="shared" si="5"/>
        <v>789</v>
      </c>
      <c r="P10" s="137">
        <f>総合!O60</f>
        <v>5.6</v>
      </c>
      <c r="Q10" s="90">
        <f t="shared" si="6"/>
        <v>729</v>
      </c>
      <c r="R10" s="137">
        <f>総合!Q60</f>
        <v>50.3</v>
      </c>
      <c r="S10" s="90">
        <f t="shared" si="7"/>
        <v>866</v>
      </c>
      <c r="T10" s="145">
        <f>総合!S60</f>
        <v>2.3056000000000001</v>
      </c>
      <c r="U10" s="93">
        <f t="shared" si="8"/>
        <v>2.3080000000000003</v>
      </c>
      <c r="V10" s="94">
        <f t="shared" si="9"/>
        <v>683</v>
      </c>
      <c r="W10" s="95">
        <f t="shared" si="10"/>
        <v>4898</v>
      </c>
      <c r="X10" s="238">
        <f t="shared" si="11"/>
        <v>3</v>
      </c>
    </row>
    <row r="11" spans="2:24">
      <c r="B11" s="210">
        <v>4</v>
      </c>
      <c r="C11" s="130" t="s">
        <v>81</v>
      </c>
      <c r="D11" s="135" t="s">
        <v>72</v>
      </c>
      <c r="E11" s="136"/>
      <c r="F11" s="137">
        <f>総合!E58</f>
        <v>14.23</v>
      </c>
      <c r="G11" s="89">
        <f t="shared" si="0"/>
        <v>14.47</v>
      </c>
      <c r="H11" s="90">
        <f t="shared" si="1"/>
        <v>913</v>
      </c>
      <c r="I11" s="137">
        <f>総合!H58</f>
        <v>1.65</v>
      </c>
      <c r="J11" s="90">
        <f t="shared" si="2"/>
        <v>795</v>
      </c>
      <c r="K11" s="137">
        <f>総合!J58</f>
        <v>8.81</v>
      </c>
      <c r="L11" s="90">
        <f t="shared" si="3"/>
        <v>452</v>
      </c>
      <c r="M11" s="137">
        <f>総合!L58</f>
        <v>25.18</v>
      </c>
      <c r="N11" s="89">
        <f t="shared" si="4"/>
        <v>25.419999999999998</v>
      </c>
      <c r="O11" s="90">
        <f t="shared" si="5"/>
        <v>849</v>
      </c>
      <c r="P11" s="137">
        <f>総合!O58</f>
        <v>5.85</v>
      </c>
      <c r="Q11" s="90">
        <f t="shared" si="6"/>
        <v>804</v>
      </c>
      <c r="R11" s="137">
        <f>総合!Q58</f>
        <v>19.8</v>
      </c>
      <c r="S11" s="90">
        <f t="shared" si="7"/>
        <v>285</v>
      </c>
      <c r="T11" s="145">
        <f>総合!S58</f>
        <v>2.2599999999999998</v>
      </c>
      <c r="U11" s="93">
        <f t="shared" si="8"/>
        <v>2.2624</v>
      </c>
      <c r="V11" s="94">
        <f t="shared" si="9"/>
        <v>741</v>
      </c>
      <c r="W11" s="95">
        <f t="shared" si="10"/>
        <v>4839</v>
      </c>
      <c r="X11" s="238">
        <f t="shared" si="11"/>
        <v>4</v>
      </c>
    </row>
    <row r="12" spans="2:24">
      <c r="B12" s="210">
        <v>5</v>
      </c>
      <c r="C12" s="130" t="s">
        <v>81</v>
      </c>
      <c r="D12" s="135" t="s">
        <v>63</v>
      </c>
      <c r="E12" s="136"/>
      <c r="F12" s="137">
        <f>総合!E49</f>
        <v>16.02</v>
      </c>
      <c r="G12" s="89">
        <f t="shared" si="0"/>
        <v>16.259999999999998</v>
      </c>
      <c r="H12" s="90">
        <f t="shared" si="1"/>
        <v>683</v>
      </c>
      <c r="I12" s="137">
        <f>総合!H49</f>
        <v>1.5</v>
      </c>
      <c r="J12" s="90">
        <f t="shared" si="2"/>
        <v>621</v>
      </c>
      <c r="K12" s="137">
        <f>総合!J49</f>
        <v>9.6199999999999992</v>
      </c>
      <c r="L12" s="90">
        <f t="shared" si="3"/>
        <v>505</v>
      </c>
      <c r="M12" s="137">
        <f>総合!L49</f>
        <v>25.43</v>
      </c>
      <c r="N12" s="89">
        <f t="shared" si="4"/>
        <v>25.669999999999998</v>
      </c>
      <c r="O12" s="90">
        <f t="shared" si="5"/>
        <v>826</v>
      </c>
      <c r="P12" s="137">
        <f>総合!O49</f>
        <v>5.08</v>
      </c>
      <c r="Q12" s="90">
        <f t="shared" si="6"/>
        <v>581</v>
      </c>
      <c r="R12" s="137">
        <f>総合!Q49</f>
        <v>31.46</v>
      </c>
      <c r="S12" s="90">
        <f t="shared" si="7"/>
        <v>504</v>
      </c>
      <c r="T12" s="145">
        <f>総合!S49</f>
        <v>2.0411000000000001</v>
      </c>
      <c r="U12" s="93">
        <f t="shared" si="8"/>
        <v>2.0435000000000003</v>
      </c>
      <c r="V12" s="94">
        <f t="shared" si="9"/>
        <v>1049</v>
      </c>
      <c r="W12" s="95">
        <f t="shared" si="10"/>
        <v>4769</v>
      </c>
      <c r="X12" s="238">
        <f t="shared" si="11"/>
        <v>5</v>
      </c>
    </row>
    <row r="13" spans="2:24">
      <c r="B13" s="210">
        <v>6</v>
      </c>
      <c r="C13" s="130" t="s">
        <v>81</v>
      </c>
      <c r="D13" s="135" t="s">
        <v>71</v>
      </c>
      <c r="E13" s="136"/>
      <c r="F13" s="137">
        <f>総合!E57</f>
        <v>16.010000000000002</v>
      </c>
      <c r="G13" s="89">
        <f t="shared" si="0"/>
        <v>16.25</v>
      </c>
      <c r="H13" s="90">
        <f t="shared" si="1"/>
        <v>684</v>
      </c>
      <c r="I13" s="137">
        <f>総合!H57</f>
        <v>1.6</v>
      </c>
      <c r="J13" s="90">
        <f t="shared" si="2"/>
        <v>736</v>
      </c>
      <c r="K13" s="137">
        <f>総合!J57</f>
        <v>10.42</v>
      </c>
      <c r="L13" s="90">
        <f t="shared" si="3"/>
        <v>557</v>
      </c>
      <c r="M13" s="137">
        <f>総合!L57</f>
        <v>26.2</v>
      </c>
      <c r="N13" s="89">
        <f t="shared" si="4"/>
        <v>26.439999999999998</v>
      </c>
      <c r="O13" s="90">
        <f t="shared" si="5"/>
        <v>759</v>
      </c>
      <c r="P13" s="137">
        <f>総合!O57</f>
        <v>5.4</v>
      </c>
      <c r="Q13" s="90">
        <f t="shared" si="6"/>
        <v>671</v>
      </c>
      <c r="R13" s="137">
        <f>総合!Q57</f>
        <v>33.57</v>
      </c>
      <c r="S13" s="90">
        <f t="shared" si="7"/>
        <v>544</v>
      </c>
      <c r="T13" s="145">
        <f>総合!S57</f>
        <v>2.3087</v>
      </c>
      <c r="U13" s="93">
        <f t="shared" si="8"/>
        <v>2.3111000000000002</v>
      </c>
      <c r="V13" s="94">
        <f t="shared" si="9"/>
        <v>679</v>
      </c>
      <c r="W13" s="95">
        <f t="shared" si="10"/>
        <v>4630</v>
      </c>
      <c r="X13" s="238">
        <f t="shared" si="11"/>
        <v>6</v>
      </c>
    </row>
    <row r="14" spans="2:24">
      <c r="B14" s="210">
        <v>7</v>
      </c>
      <c r="C14" s="130" t="s">
        <v>81</v>
      </c>
      <c r="D14" s="135" t="s">
        <v>58</v>
      </c>
      <c r="E14" s="136"/>
      <c r="F14" s="137">
        <f>総合!E44</f>
        <v>16.54</v>
      </c>
      <c r="G14" s="89">
        <f t="shared" si="0"/>
        <v>16.779999999999998</v>
      </c>
      <c r="H14" s="90">
        <f t="shared" si="1"/>
        <v>622</v>
      </c>
      <c r="I14" s="137">
        <f>総合!H44</f>
        <v>1.45</v>
      </c>
      <c r="J14" s="90">
        <f t="shared" si="2"/>
        <v>566</v>
      </c>
      <c r="K14" s="137">
        <f>総合!J44</f>
        <v>9.99</v>
      </c>
      <c r="L14" s="90">
        <f t="shared" si="3"/>
        <v>529</v>
      </c>
      <c r="M14" s="137">
        <f>総合!L44</f>
        <v>25.85</v>
      </c>
      <c r="N14" s="89">
        <f t="shared" si="4"/>
        <v>26.09</v>
      </c>
      <c r="O14" s="90">
        <f t="shared" si="5"/>
        <v>789</v>
      </c>
      <c r="P14" s="137">
        <f>総合!O44</f>
        <v>5.31</v>
      </c>
      <c r="Q14" s="90">
        <f t="shared" si="6"/>
        <v>645</v>
      </c>
      <c r="R14" s="137">
        <f>総合!Q44</f>
        <v>34.54</v>
      </c>
      <c r="S14" s="90">
        <f t="shared" si="7"/>
        <v>563</v>
      </c>
      <c r="T14" s="145">
        <f>総合!S44</f>
        <v>2.4142999999999999</v>
      </c>
      <c r="U14" s="93">
        <f t="shared" si="8"/>
        <v>2.4167000000000001</v>
      </c>
      <c r="V14" s="94">
        <f t="shared" si="9"/>
        <v>554</v>
      </c>
      <c r="W14" s="95">
        <f t="shared" si="10"/>
        <v>4268</v>
      </c>
      <c r="X14" s="238">
        <f t="shared" si="11"/>
        <v>7</v>
      </c>
    </row>
    <row r="15" spans="2:24">
      <c r="B15" s="210">
        <v>8</v>
      </c>
      <c r="C15" s="130" t="s">
        <v>81</v>
      </c>
      <c r="D15" s="135" t="s">
        <v>70</v>
      </c>
      <c r="E15" s="136"/>
      <c r="F15" s="137">
        <f>総合!E56</f>
        <v>14.47</v>
      </c>
      <c r="G15" s="89">
        <f t="shared" si="0"/>
        <v>14.71</v>
      </c>
      <c r="H15" s="90">
        <f t="shared" si="1"/>
        <v>880</v>
      </c>
      <c r="I15" s="137">
        <f>総合!H56</f>
        <v>1.5</v>
      </c>
      <c r="J15" s="90">
        <f t="shared" si="2"/>
        <v>621</v>
      </c>
      <c r="K15" s="137">
        <f>総合!J56</f>
        <v>9.27</v>
      </c>
      <c r="L15" s="90">
        <f t="shared" si="3"/>
        <v>482</v>
      </c>
      <c r="M15" s="137">
        <f>総合!L56</f>
        <v>27.45</v>
      </c>
      <c r="N15" s="89">
        <f t="shared" si="4"/>
        <v>27.689999999999998</v>
      </c>
      <c r="O15" s="90">
        <f t="shared" si="5"/>
        <v>655</v>
      </c>
      <c r="P15" s="137">
        <f>総合!O56</f>
        <v>4.58</v>
      </c>
      <c r="Q15" s="90">
        <f t="shared" si="6"/>
        <v>448</v>
      </c>
      <c r="R15" s="137">
        <f>総合!Q56</f>
        <v>20.12</v>
      </c>
      <c r="S15" s="90">
        <f t="shared" si="7"/>
        <v>291</v>
      </c>
      <c r="T15" s="145">
        <f>総合!S56</f>
        <v>2.3828999999999998</v>
      </c>
      <c r="U15" s="93">
        <f t="shared" si="8"/>
        <v>2.3853</v>
      </c>
      <c r="V15" s="94">
        <f t="shared" si="9"/>
        <v>590</v>
      </c>
      <c r="W15" s="95">
        <f t="shared" si="10"/>
        <v>3967</v>
      </c>
      <c r="X15" s="238">
        <f t="shared" si="11"/>
        <v>8</v>
      </c>
    </row>
    <row r="16" spans="2:24">
      <c r="B16" s="210">
        <v>9</v>
      </c>
      <c r="C16" s="130" t="s">
        <v>81</v>
      </c>
      <c r="D16" s="135" t="s">
        <v>67</v>
      </c>
      <c r="E16" s="136"/>
      <c r="F16" s="137">
        <f>総合!E53</f>
        <v>16.16</v>
      </c>
      <c r="G16" s="89">
        <f t="shared" si="0"/>
        <v>16.399999999999999</v>
      </c>
      <c r="H16" s="90">
        <f t="shared" si="1"/>
        <v>666</v>
      </c>
      <c r="I16" s="137">
        <f>総合!H53</f>
        <v>1.45</v>
      </c>
      <c r="J16" s="90">
        <f t="shared" si="2"/>
        <v>566</v>
      </c>
      <c r="K16" s="137">
        <f>総合!J53</f>
        <v>10.11</v>
      </c>
      <c r="L16" s="90">
        <f t="shared" si="3"/>
        <v>537</v>
      </c>
      <c r="M16" s="137">
        <f>総合!L53</f>
        <v>26.19</v>
      </c>
      <c r="N16" s="89">
        <f t="shared" si="4"/>
        <v>26.43</v>
      </c>
      <c r="O16" s="90">
        <f t="shared" si="5"/>
        <v>760</v>
      </c>
      <c r="P16" s="137">
        <f>総合!O53</f>
        <v>5.39</v>
      </c>
      <c r="Q16" s="90">
        <f t="shared" si="6"/>
        <v>668</v>
      </c>
      <c r="R16" s="137">
        <f>総合!Q53</f>
        <v>29.68</v>
      </c>
      <c r="S16" s="90">
        <f t="shared" si="7"/>
        <v>471</v>
      </c>
      <c r="T16" s="145">
        <f>総合!S53</f>
        <v>3.0874999999999999</v>
      </c>
      <c r="U16" s="93">
        <f t="shared" si="8"/>
        <v>3.0899000000000001</v>
      </c>
      <c r="V16" s="94">
        <f t="shared" si="9"/>
        <v>286</v>
      </c>
      <c r="W16" s="95">
        <f t="shared" si="10"/>
        <v>3954</v>
      </c>
      <c r="X16" s="238">
        <f t="shared" si="11"/>
        <v>9</v>
      </c>
    </row>
    <row r="17" spans="2:24">
      <c r="B17" s="210">
        <v>10</v>
      </c>
      <c r="C17" s="130" t="s">
        <v>81</v>
      </c>
      <c r="D17" s="135" t="s">
        <v>77</v>
      </c>
      <c r="E17" s="136"/>
      <c r="F17" s="137">
        <f>総合!E63</f>
        <v>16.39</v>
      </c>
      <c r="G17" s="89">
        <f t="shared" si="0"/>
        <v>16.63</v>
      </c>
      <c r="H17" s="90">
        <f t="shared" si="1"/>
        <v>639</v>
      </c>
      <c r="I17" s="137">
        <f>総合!H63</f>
        <v>1.55</v>
      </c>
      <c r="J17" s="90">
        <f t="shared" si="2"/>
        <v>678</v>
      </c>
      <c r="K17" s="137">
        <f>総合!J63</f>
        <v>11.02</v>
      </c>
      <c r="L17" s="90">
        <f t="shared" si="3"/>
        <v>596</v>
      </c>
      <c r="M17" s="137">
        <f>総合!L63</f>
        <v>29.24</v>
      </c>
      <c r="N17" s="89">
        <f t="shared" si="4"/>
        <v>29.479999999999997</v>
      </c>
      <c r="O17" s="90">
        <f t="shared" si="5"/>
        <v>519</v>
      </c>
      <c r="P17" s="137">
        <f>総合!O63</f>
        <v>4.96</v>
      </c>
      <c r="Q17" s="90">
        <f t="shared" si="6"/>
        <v>548</v>
      </c>
      <c r="R17" s="137">
        <f>総合!Q63</f>
        <v>38.229999999999997</v>
      </c>
      <c r="S17" s="90">
        <f t="shared" si="7"/>
        <v>633</v>
      </c>
      <c r="T17" s="145">
        <f>総合!S63</f>
        <v>3.0253000000000001</v>
      </c>
      <c r="U17" s="93">
        <f t="shared" si="8"/>
        <v>3.0277000000000003</v>
      </c>
      <c r="V17" s="94">
        <f t="shared" si="9"/>
        <v>340</v>
      </c>
      <c r="W17" s="95">
        <f t="shared" si="10"/>
        <v>3953</v>
      </c>
      <c r="X17" s="238">
        <f t="shared" si="11"/>
        <v>10</v>
      </c>
    </row>
    <row r="18" spans="2:24">
      <c r="B18" s="210">
        <v>11</v>
      </c>
      <c r="C18" s="130" t="s">
        <v>81</v>
      </c>
      <c r="D18" s="135" t="s">
        <v>66</v>
      </c>
      <c r="E18" s="136"/>
      <c r="F18" s="137">
        <f>総合!E52</f>
        <v>16.100000000000001</v>
      </c>
      <c r="G18" s="89">
        <f t="shared" si="0"/>
        <v>16.34</v>
      </c>
      <c r="H18" s="90">
        <f t="shared" si="1"/>
        <v>673</v>
      </c>
      <c r="I18" s="137">
        <f>総合!H52</f>
        <v>1.3</v>
      </c>
      <c r="J18" s="90">
        <f t="shared" si="2"/>
        <v>409</v>
      </c>
      <c r="K18" s="137">
        <f>総合!J52</f>
        <v>8.5399999999999991</v>
      </c>
      <c r="L18" s="90">
        <f t="shared" si="3"/>
        <v>434</v>
      </c>
      <c r="M18" s="137">
        <f>総合!L52</f>
        <v>25.04</v>
      </c>
      <c r="N18" s="89">
        <f t="shared" si="4"/>
        <v>25.279999999999998</v>
      </c>
      <c r="O18" s="90">
        <f t="shared" si="5"/>
        <v>861</v>
      </c>
      <c r="P18" s="137">
        <f>総合!O52</f>
        <v>5.19</v>
      </c>
      <c r="Q18" s="90">
        <f t="shared" si="6"/>
        <v>612</v>
      </c>
      <c r="R18" s="137">
        <f>総合!Q52</f>
        <v>21.14</v>
      </c>
      <c r="S18" s="90">
        <f t="shared" si="7"/>
        <v>310</v>
      </c>
      <c r="T18" s="145">
        <f>総合!S52</f>
        <v>2.3382000000000001</v>
      </c>
      <c r="U18" s="93">
        <f t="shared" si="8"/>
        <v>2.3406000000000002</v>
      </c>
      <c r="V18" s="94">
        <f t="shared" si="9"/>
        <v>643</v>
      </c>
      <c r="W18" s="95">
        <f t="shared" si="10"/>
        <v>3942</v>
      </c>
      <c r="X18" s="238">
        <f t="shared" si="11"/>
        <v>11</v>
      </c>
    </row>
    <row r="19" spans="2:24">
      <c r="B19" s="210">
        <v>12</v>
      </c>
      <c r="C19" s="130" t="s">
        <v>81</v>
      </c>
      <c r="D19" s="135" t="s">
        <v>62</v>
      </c>
      <c r="E19" s="136"/>
      <c r="F19" s="137">
        <f>総合!E48</f>
        <v>17.73</v>
      </c>
      <c r="G19" s="89">
        <f t="shared" si="0"/>
        <v>17.97</v>
      </c>
      <c r="H19" s="90">
        <f t="shared" si="1"/>
        <v>492</v>
      </c>
      <c r="I19" s="137">
        <f>総合!H48</f>
        <v>1.25</v>
      </c>
      <c r="J19" s="90">
        <f t="shared" si="2"/>
        <v>359</v>
      </c>
      <c r="K19" s="137">
        <f>総合!J48</f>
        <v>9.52</v>
      </c>
      <c r="L19" s="90">
        <f t="shared" si="3"/>
        <v>498</v>
      </c>
      <c r="M19" s="137">
        <f>総合!L48</f>
        <v>27.49</v>
      </c>
      <c r="N19" s="89">
        <f t="shared" si="4"/>
        <v>27.729999999999997</v>
      </c>
      <c r="O19" s="90">
        <f t="shared" si="5"/>
        <v>652</v>
      </c>
      <c r="P19" s="137">
        <f>総合!O48</f>
        <v>4.76</v>
      </c>
      <c r="Q19" s="90">
        <f t="shared" si="6"/>
        <v>495</v>
      </c>
      <c r="R19" s="137">
        <f>総合!Q48</f>
        <v>36.46</v>
      </c>
      <c r="S19" s="90">
        <f t="shared" si="7"/>
        <v>600</v>
      </c>
      <c r="T19" s="145">
        <f>総合!S48</f>
        <v>2.2692000000000001</v>
      </c>
      <c r="U19" s="93">
        <f t="shared" si="8"/>
        <v>2.2716000000000003</v>
      </c>
      <c r="V19" s="94">
        <f t="shared" si="9"/>
        <v>729</v>
      </c>
      <c r="W19" s="95">
        <f t="shared" si="10"/>
        <v>3825</v>
      </c>
      <c r="X19" s="238">
        <f t="shared" si="11"/>
        <v>12</v>
      </c>
    </row>
    <row r="20" spans="2:24">
      <c r="B20" s="210">
        <v>13</v>
      </c>
      <c r="C20" s="130" t="s">
        <v>81</v>
      </c>
      <c r="D20" s="135" t="s">
        <v>76</v>
      </c>
      <c r="E20" s="136"/>
      <c r="F20" s="137">
        <f>総合!E62</f>
        <v>18.899999999999999</v>
      </c>
      <c r="G20" s="89">
        <f t="shared" si="0"/>
        <v>19.139999999999997</v>
      </c>
      <c r="H20" s="90">
        <f t="shared" si="1"/>
        <v>377</v>
      </c>
      <c r="I20" s="137">
        <f>総合!H62</f>
        <v>1.5</v>
      </c>
      <c r="J20" s="90">
        <f t="shared" si="2"/>
        <v>621</v>
      </c>
      <c r="K20" s="137">
        <f>総合!J62</f>
        <v>10.33</v>
      </c>
      <c r="L20" s="90">
        <f t="shared" si="3"/>
        <v>551</v>
      </c>
      <c r="M20" s="137">
        <f>総合!L62</f>
        <v>27.01</v>
      </c>
      <c r="N20" s="89">
        <f t="shared" si="4"/>
        <v>27.25</v>
      </c>
      <c r="O20" s="90">
        <f t="shared" si="5"/>
        <v>691</v>
      </c>
      <c r="P20" s="137">
        <f>総合!O62</f>
        <v>4.71</v>
      </c>
      <c r="Q20" s="90">
        <f t="shared" si="6"/>
        <v>482</v>
      </c>
      <c r="R20" s="137">
        <f>総合!Q62</f>
        <v>22.97</v>
      </c>
      <c r="S20" s="90">
        <f t="shared" si="7"/>
        <v>344</v>
      </c>
      <c r="T20" s="145">
        <f>総合!S62</f>
        <v>2.3273000000000001</v>
      </c>
      <c r="U20" s="93">
        <f t="shared" si="8"/>
        <v>2.3297000000000003</v>
      </c>
      <c r="V20" s="94">
        <f t="shared" si="9"/>
        <v>656</v>
      </c>
      <c r="W20" s="95">
        <f t="shared" si="10"/>
        <v>3722</v>
      </c>
      <c r="X20" s="238">
        <f t="shared" si="11"/>
        <v>13</v>
      </c>
    </row>
    <row r="21" spans="2:24">
      <c r="B21" s="210">
        <v>14</v>
      </c>
      <c r="C21" s="130" t="s">
        <v>81</v>
      </c>
      <c r="D21" s="138" t="s">
        <v>57</v>
      </c>
      <c r="E21" s="139"/>
      <c r="F21" s="140">
        <f>総合!E43</f>
        <v>18.25</v>
      </c>
      <c r="G21" s="91">
        <f t="shared" si="0"/>
        <v>18.489999999999998</v>
      </c>
      <c r="H21" s="92">
        <f t="shared" si="1"/>
        <v>439</v>
      </c>
      <c r="I21" s="140">
        <f>総合!H43</f>
        <v>1.3</v>
      </c>
      <c r="J21" s="92">
        <f t="shared" si="2"/>
        <v>409</v>
      </c>
      <c r="K21" s="140">
        <f>総合!J43</f>
        <v>10.81</v>
      </c>
      <c r="L21" s="92">
        <f t="shared" si="3"/>
        <v>583</v>
      </c>
      <c r="M21" s="140">
        <f>総合!L43</f>
        <v>25.09</v>
      </c>
      <c r="N21" s="91">
        <f t="shared" si="4"/>
        <v>25.33</v>
      </c>
      <c r="O21" s="92">
        <f t="shared" si="5"/>
        <v>857</v>
      </c>
      <c r="P21" s="140">
        <f>総合!O43</f>
        <v>4.4000000000000004</v>
      </c>
      <c r="Q21" s="92">
        <f t="shared" si="6"/>
        <v>403</v>
      </c>
      <c r="R21" s="140">
        <f>総合!Q43</f>
        <v>21.76</v>
      </c>
      <c r="S21" s="92">
        <f t="shared" si="7"/>
        <v>322</v>
      </c>
      <c r="T21" s="146">
        <f>総合!S43</f>
        <v>2.4986999999999999</v>
      </c>
      <c r="U21" s="97">
        <f t="shared" si="8"/>
        <v>2.5011000000000001</v>
      </c>
      <c r="V21" s="98">
        <f t="shared" si="9"/>
        <v>462</v>
      </c>
      <c r="W21" s="99">
        <f t="shared" si="10"/>
        <v>3475</v>
      </c>
      <c r="X21" s="239">
        <f t="shared" si="11"/>
        <v>14</v>
      </c>
    </row>
    <row r="22" spans="2:24">
      <c r="B22" s="210">
        <v>15</v>
      </c>
      <c r="C22" s="130" t="s">
        <v>81</v>
      </c>
      <c r="D22" s="138" t="s">
        <v>61</v>
      </c>
      <c r="E22" s="139"/>
      <c r="F22" s="140">
        <f>総合!E47</f>
        <v>17.84</v>
      </c>
      <c r="G22" s="91">
        <f t="shared" si="0"/>
        <v>18.079999999999998</v>
      </c>
      <c r="H22" s="92">
        <f t="shared" si="1"/>
        <v>480</v>
      </c>
      <c r="I22" s="140">
        <f>総合!H47</f>
        <v>1.2</v>
      </c>
      <c r="J22" s="92">
        <f t="shared" si="2"/>
        <v>312</v>
      </c>
      <c r="K22" s="140">
        <f>総合!J47</f>
        <v>8.27</v>
      </c>
      <c r="L22" s="92">
        <f t="shared" si="3"/>
        <v>417</v>
      </c>
      <c r="M22" s="140">
        <f>総合!L47</f>
        <v>26.67</v>
      </c>
      <c r="N22" s="91">
        <f t="shared" si="4"/>
        <v>26.91</v>
      </c>
      <c r="O22" s="92">
        <f t="shared" si="5"/>
        <v>719</v>
      </c>
      <c r="P22" s="140">
        <f>総合!O47</f>
        <v>4.84</v>
      </c>
      <c r="Q22" s="92">
        <f t="shared" si="6"/>
        <v>516</v>
      </c>
      <c r="R22" s="140">
        <f>総合!Q47</f>
        <v>15.4</v>
      </c>
      <c r="S22" s="92">
        <f t="shared" si="7"/>
        <v>204</v>
      </c>
      <c r="T22" s="146">
        <f>総合!S47</f>
        <v>2.4094000000000002</v>
      </c>
      <c r="U22" s="97">
        <f t="shared" si="8"/>
        <v>2.4118000000000004</v>
      </c>
      <c r="V22" s="98">
        <f t="shared" si="9"/>
        <v>559</v>
      </c>
      <c r="W22" s="99">
        <f t="shared" si="10"/>
        <v>3207</v>
      </c>
      <c r="X22" s="239">
        <f t="shared" si="11"/>
        <v>15</v>
      </c>
    </row>
    <row r="23" spans="2:24">
      <c r="B23" s="210">
        <v>16</v>
      </c>
      <c r="C23" s="130" t="s">
        <v>81</v>
      </c>
      <c r="D23" s="138" t="s">
        <v>64</v>
      </c>
      <c r="E23" s="139"/>
      <c r="F23" s="140">
        <f>総合!E50</f>
        <v>19.899999999999999</v>
      </c>
      <c r="G23" s="91">
        <f t="shared" si="0"/>
        <v>20.139999999999997</v>
      </c>
      <c r="H23" s="92">
        <f t="shared" si="1"/>
        <v>291</v>
      </c>
      <c r="I23" s="140">
        <f>総合!H50</f>
        <v>1.2</v>
      </c>
      <c r="J23" s="92">
        <f t="shared" si="2"/>
        <v>312</v>
      </c>
      <c r="K23" s="140">
        <f>総合!J50</f>
        <v>8.75</v>
      </c>
      <c r="L23" s="92">
        <f t="shared" si="3"/>
        <v>448</v>
      </c>
      <c r="M23" s="140">
        <f>総合!L50</f>
        <v>27.78</v>
      </c>
      <c r="N23" s="91">
        <f t="shared" si="4"/>
        <v>28.02</v>
      </c>
      <c r="O23" s="92">
        <f t="shared" si="5"/>
        <v>629</v>
      </c>
      <c r="P23" s="140">
        <f>総合!O50</f>
        <v>4.04</v>
      </c>
      <c r="Q23" s="92">
        <f t="shared" si="6"/>
        <v>317</v>
      </c>
      <c r="R23" s="140">
        <f>総合!Q50</f>
        <v>16.03</v>
      </c>
      <c r="S23" s="92">
        <f t="shared" si="7"/>
        <v>216</v>
      </c>
      <c r="T23" s="146">
        <f>総合!S50</f>
        <v>2.1288999999999998</v>
      </c>
      <c r="U23" s="97">
        <f t="shared" si="8"/>
        <v>2.1313</v>
      </c>
      <c r="V23" s="98">
        <f t="shared" si="9"/>
        <v>919</v>
      </c>
      <c r="W23" s="99">
        <f t="shared" si="10"/>
        <v>3132</v>
      </c>
      <c r="X23" s="239">
        <f t="shared" si="11"/>
        <v>16</v>
      </c>
    </row>
    <row r="24" spans="2:24">
      <c r="B24" s="210">
        <v>17</v>
      </c>
      <c r="C24" s="130" t="s">
        <v>81</v>
      </c>
      <c r="D24" s="138" t="s">
        <v>69</v>
      </c>
      <c r="E24" s="139"/>
      <c r="F24" s="140">
        <f>総合!E55</f>
        <v>18.39</v>
      </c>
      <c r="G24" s="91">
        <f t="shared" si="0"/>
        <v>18.63</v>
      </c>
      <c r="H24" s="92">
        <f t="shared" si="1"/>
        <v>425</v>
      </c>
      <c r="I24" s="140">
        <f>総合!H55</f>
        <v>1.45</v>
      </c>
      <c r="J24" s="92">
        <f t="shared" si="2"/>
        <v>566</v>
      </c>
      <c r="K24" s="140">
        <f>総合!J55</f>
        <v>11.36</v>
      </c>
      <c r="L24" s="92">
        <f t="shared" si="3"/>
        <v>619</v>
      </c>
      <c r="M24" s="140">
        <f>総合!L55</f>
        <v>28.2</v>
      </c>
      <c r="N24" s="91">
        <f t="shared" si="4"/>
        <v>28.439999999999998</v>
      </c>
      <c r="O24" s="92">
        <f t="shared" si="5"/>
        <v>597</v>
      </c>
      <c r="P24" s="140">
        <f>総合!O55</f>
        <v>4.38</v>
      </c>
      <c r="Q24" s="92">
        <f t="shared" si="6"/>
        <v>398</v>
      </c>
      <c r="R24" s="140">
        <f>総合!Q55</f>
        <v>29.13</v>
      </c>
      <c r="S24" s="92">
        <f t="shared" si="7"/>
        <v>460</v>
      </c>
      <c r="T24" s="146">
        <f>総合!S55</f>
        <v>0</v>
      </c>
      <c r="U24" s="97">
        <f t="shared" si="8"/>
        <v>0</v>
      </c>
      <c r="V24" s="98">
        <f t="shared" si="9"/>
        <v>0</v>
      </c>
      <c r="W24" s="99">
        <f t="shared" si="10"/>
        <v>3065</v>
      </c>
      <c r="X24" s="239">
        <f t="shared" si="11"/>
        <v>17</v>
      </c>
    </row>
    <row r="25" spans="2:24">
      <c r="B25" s="210">
        <v>18</v>
      </c>
      <c r="C25" s="130" t="s">
        <v>81</v>
      </c>
      <c r="D25" s="138" t="s">
        <v>60</v>
      </c>
      <c r="E25" s="139"/>
      <c r="F25" s="140">
        <f>総合!E46</f>
        <v>20.51</v>
      </c>
      <c r="G25" s="91">
        <f t="shared" si="0"/>
        <v>20.75</v>
      </c>
      <c r="H25" s="92">
        <f t="shared" si="1"/>
        <v>243</v>
      </c>
      <c r="I25" s="140">
        <f>総合!H46</f>
        <v>1.25</v>
      </c>
      <c r="J25" s="92">
        <f t="shared" si="2"/>
        <v>359</v>
      </c>
      <c r="K25" s="140">
        <f>総合!J46</f>
        <v>10.25</v>
      </c>
      <c r="L25" s="92">
        <f t="shared" si="3"/>
        <v>546</v>
      </c>
      <c r="M25" s="140">
        <f>総合!L46</f>
        <v>30.25</v>
      </c>
      <c r="N25" s="91">
        <f t="shared" si="4"/>
        <v>30.49</v>
      </c>
      <c r="O25" s="92">
        <f t="shared" si="5"/>
        <v>448</v>
      </c>
      <c r="P25" s="140">
        <f>総合!O46</f>
        <v>4.49</v>
      </c>
      <c r="Q25" s="92">
        <f t="shared" si="6"/>
        <v>426</v>
      </c>
      <c r="R25" s="140">
        <f>総合!Q46</f>
        <v>15.08</v>
      </c>
      <c r="S25" s="92">
        <f t="shared" si="7"/>
        <v>198</v>
      </c>
      <c r="T25" s="146">
        <f>総合!S46</f>
        <v>2.3331</v>
      </c>
      <c r="U25" s="97">
        <f t="shared" si="8"/>
        <v>2.3355000000000001</v>
      </c>
      <c r="V25" s="98">
        <f t="shared" si="9"/>
        <v>649</v>
      </c>
      <c r="W25" s="99">
        <f t="shared" si="10"/>
        <v>2869</v>
      </c>
      <c r="X25" s="239">
        <f t="shared" si="11"/>
        <v>18</v>
      </c>
    </row>
    <row r="26" spans="2:24">
      <c r="B26" s="210">
        <v>19</v>
      </c>
      <c r="C26" s="130" t="s">
        <v>81</v>
      </c>
      <c r="D26" s="138" t="s">
        <v>65</v>
      </c>
      <c r="E26" s="139"/>
      <c r="F26" s="140">
        <f>総合!E51</f>
        <v>19.68</v>
      </c>
      <c r="G26" s="91">
        <f t="shared" si="0"/>
        <v>19.919999999999998</v>
      </c>
      <c r="H26" s="92">
        <f t="shared" si="1"/>
        <v>309</v>
      </c>
      <c r="I26" s="140">
        <f>総合!H51</f>
        <v>1.35</v>
      </c>
      <c r="J26" s="92">
        <f t="shared" si="2"/>
        <v>460</v>
      </c>
      <c r="K26" s="140">
        <f>総合!J51</f>
        <v>8.17</v>
      </c>
      <c r="L26" s="92">
        <f t="shared" si="3"/>
        <v>410</v>
      </c>
      <c r="M26" s="140">
        <f>総合!L51</f>
        <v>28.15</v>
      </c>
      <c r="N26" s="91">
        <f t="shared" si="4"/>
        <v>28.389999999999997</v>
      </c>
      <c r="O26" s="92">
        <f t="shared" si="5"/>
        <v>600</v>
      </c>
      <c r="P26" s="140">
        <f>総合!O51</f>
        <v>4.0599999999999996</v>
      </c>
      <c r="Q26" s="92">
        <f t="shared" si="6"/>
        <v>322</v>
      </c>
      <c r="R26" s="140">
        <f>総合!Q51</f>
        <v>19.36</v>
      </c>
      <c r="S26" s="92">
        <f t="shared" si="7"/>
        <v>277</v>
      </c>
      <c r="T26" s="146">
        <f>総合!S51</f>
        <v>2.532</v>
      </c>
      <c r="U26" s="97">
        <f t="shared" si="8"/>
        <v>2.5344000000000002</v>
      </c>
      <c r="V26" s="98">
        <f t="shared" si="9"/>
        <v>428</v>
      </c>
      <c r="W26" s="99">
        <f t="shared" si="10"/>
        <v>2806</v>
      </c>
      <c r="X26" s="239">
        <f t="shared" si="11"/>
        <v>19</v>
      </c>
    </row>
    <row r="27" spans="2:24">
      <c r="B27" s="210">
        <v>20</v>
      </c>
      <c r="C27" s="130" t="s">
        <v>80</v>
      </c>
      <c r="D27" s="138" t="s">
        <v>56</v>
      </c>
      <c r="E27" s="139"/>
      <c r="F27" s="140">
        <f>総合!E42</f>
        <v>20.059999999999999</v>
      </c>
      <c r="G27" s="91">
        <f t="shared" si="0"/>
        <v>20.299999999999997</v>
      </c>
      <c r="H27" s="92">
        <f t="shared" si="1"/>
        <v>278</v>
      </c>
      <c r="I27" s="140">
        <f>総合!H42</f>
        <v>1.25</v>
      </c>
      <c r="J27" s="92">
        <f t="shared" si="2"/>
        <v>359</v>
      </c>
      <c r="K27" s="140">
        <f>総合!J42</f>
        <v>8.73</v>
      </c>
      <c r="L27" s="92">
        <f t="shared" si="3"/>
        <v>447</v>
      </c>
      <c r="M27" s="140">
        <f>総合!L42</f>
        <v>30.42</v>
      </c>
      <c r="N27" s="91">
        <f t="shared" si="4"/>
        <v>30.66</v>
      </c>
      <c r="O27" s="92">
        <f t="shared" si="5"/>
        <v>437</v>
      </c>
      <c r="P27" s="140">
        <f>総合!O42</f>
        <v>3.92</v>
      </c>
      <c r="Q27" s="92">
        <f t="shared" si="6"/>
        <v>290</v>
      </c>
      <c r="R27" s="140">
        <f>総合!Q42</f>
        <v>29.58</v>
      </c>
      <c r="S27" s="92">
        <f t="shared" si="7"/>
        <v>469</v>
      </c>
      <c r="T27" s="146">
        <f>総合!S42</f>
        <v>3.1753</v>
      </c>
      <c r="U27" s="97">
        <f t="shared" si="8"/>
        <v>3.1777000000000002</v>
      </c>
      <c r="V27" s="98">
        <f t="shared" si="9"/>
        <v>218</v>
      </c>
      <c r="W27" s="99">
        <f t="shared" si="10"/>
        <v>2498</v>
      </c>
      <c r="X27" s="239">
        <f t="shared" si="11"/>
        <v>20</v>
      </c>
    </row>
    <row r="28" spans="2:24">
      <c r="B28" s="210">
        <v>21</v>
      </c>
      <c r="C28" s="130" t="s">
        <v>81</v>
      </c>
      <c r="D28" s="138" t="s">
        <v>59</v>
      </c>
      <c r="E28" s="139"/>
      <c r="F28" s="140">
        <f>総合!E45</f>
        <v>22.02</v>
      </c>
      <c r="G28" s="91">
        <f t="shared" si="0"/>
        <v>22.259999999999998</v>
      </c>
      <c r="H28" s="92">
        <f t="shared" si="1"/>
        <v>142</v>
      </c>
      <c r="I28" s="140">
        <f>総合!H45</f>
        <v>1.25</v>
      </c>
      <c r="J28" s="92">
        <f t="shared" si="2"/>
        <v>359</v>
      </c>
      <c r="K28" s="140">
        <f>総合!J45</f>
        <v>8.09</v>
      </c>
      <c r="L28" s="92">
        <f t="shared" si="3"/>
        <v>405</v>
      </c>
      <c r="M28" s="140">
        <f>総合!L45</f>
        <v>29.62</v>
      </c>
      <c r="N28" s="91">
        <f t="shared" si="4"/>
        <v>29.86</v>
      </c>
      <c r="O28" s="92">
        <f t="shared" si="5"/>
        <v>492</v>
      </c>
      <c r="P28" s="140">
        <f>総合!O45</f>
        <v>3.75</v>
      </c>
      <c r="Q28" s="92">
        <f t="shared" si="6"/>
        <v>252</v>
      </c>
      <c r="R28" s="140">
        <f>総合!Q45</f>
        <v>21.4</v>
      </c>
      <c r="S28" s="92">
        <f t="shared" si="7"/>
        <v>315</v>
      </c>
      <c r="T28" s="146">
        <f>総合!S45</f>
        <v>3.0665</v>
      </c>
      <c r="U28" s="97">
        <f t="shared" si="8"/>
        <v>3.0689000000000002</v>
      </c>
      <c r="V28" s="98">
        <f t="shared" si="9"/>
        <v>304</v>
      </c>
      <c r="W28" s="99">
        <f t="shared" si="10"/>
        <v>2269</v>
      </c>
      <c r="X28" s="239">
        <f t="shared" si="11"/>
        <v>21</v>
      </c>
    </row>
    <row r="29" spans="2:24" ht="14.25" thickBot="1">
      <c r="B29" s="211">
        <v>22</v>
      </c>
      <c r="C29" s="131" t="s">
        <v>81</v>
      </c>
      <c r="D29" s="141" t="s">
        <v>75</v>
      </c>
      <c r="E29" s="142"/>
      <c r="F29" s="143">
        <f>総合!E61</f>
        <v>20.25</v>
      </c>
      <c r="G29" s="117">
        <f t="shared" si="0"/>
        <v>20.49</v>
      </c>
      <c r="H29" s="118">
        <f t="shared" si="1"/>
        <v>263</v>
      </c>
      <c r="I29" s="143">
        <f>総合!H61</f>
        <v>1.5</v>
      </c>
      <c r="J29" s="118">
        <f t="shared" si="2"/>
        <v>621</v>
      </c>
      <c r="K29" s="143">
        <f>総合!J61</f>
        <v>9.9499999999999993</v>
      </c>
      <c r="L29" s="118">
        <f t="shared" si="3"/>
        <v>526</v>
      </c>
      <c r="M29" s="143">
        <f>総合!L61</f>
        <v>0</v>
      </c>
      <c r="N29" s="117">
        <f t="shared" si="4"/>
        <v>0</v>
      </c>
      <c r="O29" s="118">
        <f t="shared" si="5"/>
        <v>0</v>
      </c>
      <c r="P29" s="143">
        <f>総合!O61</f>
        <v>4.05</v>
      </c>
      <c r="Q29" s="118">
        <f t="shared" si="6"/>
        <v>319</v>
      </c>
      <c r="R29" s="143">
        <f>総合!Q61</f>
        <v>31.83</v>
      </c>
      <c r="S29" s="118">
        <f t="shared" si="7"/>
        <v>511</v>
      </c>
      <c r="T29" s="147">
        <f>総合!S61</f>
        <v>0</v>
      </c>
      <c r="U29" s="119">
        <f t="shared" si="8"/>
        <v>0</v>
      </c>
      <c r="V29" s="120">
        <f t="shared" si="9"/>
        <v>0</v>
      </c>
      <c r="W29" s="121">
        <f t="shared" si="10"/>
        <v>2240</v>
      </c>
      <c r="X29" s="240">
        <f t="shared" si="11"/>
        <v>22</v>
      </c>
    </row>
  </sheetData>
  <sheetProtection sheet="1" objects="1" scenarios="1"/>
  <mergeCells count="15">
    <mergeCell ref="X6:X7"/>
    <mergeCell ref="K6:L6"/>
    <mergeCell ref="M6:O6"/>
    <mergeCell ref="P6:Q6"/>
    <mergeCell ref="R6:S6"/>
    <mergeCell ref="T6:V6"/>
    <mergeCell ref="W6:W7"/>
    <mergeCell ref="B1:J4"/>
    <mergeCell ref="K1:U4"/>
    <mergeCell ref="B6:B7"/>
    <mergeCell ref="C6:C7"/>
    <mergeCell ref="D6:D7"/>
    <mergeCell ref="E6:E7"/>
    <mergeCell ref="F6:H6"/>
    <mergeCell ref="I6:J6"/>
  </mergeCells>
  <phoneticPr fontId="1"/>
  <dataValidations count="1">
    <dataValidation type="list" allowBlank="1" showInputMessage="1" showErrorMessage="1" sqref="E8:E29">
      <formula1>"男, 女"</formula1>
    </dataValidation>
  </dataValidations>
  <pageMargins left="0" right="0.39370078740157483" top="0.59055118110236227" bottom="0" header="0.31496062992125984" footer="0.31496062992125984"/>
  <pageSetup paperSize="9" scale="83" fitToHeight="2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6"/>
  <sheetViews>
    <sheetView showGridLines="0" zoomScaleNormal="100" workbookViewId="0">
      <pane xSplit="4" ySplit="7" topLeftCell="E8" activePane="bottomRight" state="frozen"/>
      <selection pane="topRight" activeCell="D1" sqref="D1"/>
      <selection pane="bottomLeft" activeCell="A8" sqref="A8"/>
      <selection pane="bottomRight" activeCell="Y6" sqref="Y6"/>
    </sheetView>
  </sheetViews>
  <sheetFormatPr defaultRowHeight="13.5"/>
  <cols>
    <col min="1" max="1" width="2.375" customWidth="1"/>
    <col min="2" max="2" width="3.875" customWidth="1"/>
    <col min="3" max="3" width="2.875" customWidth="1"/>
    <col min="4" max="4" width="11" customWidth="1"/>
    <col min="5" max="5" width="4.5" customWidth="1"/>
    <col min="6" max="6" width="8.125" bestFit="1" customWidth="1"/>
    <col min="7" max="7" width="9.125" bestFit="1" customWidth="1"/>
    <col min="8" max="8" width="5.625" customWidth="1"/>
    <col min="9" max="9" width="8" bestFit="1" customWidth="1"/>
    <col min="10" max="10" width="5.5" bestFit="1" customWidth="1"/>
    <col min="11" max="11" width="8" bestFit="1" customWidth="1"/>
    <col min="12" max="12" width="5.5" bestFit="1" customWidth="1"/>
    <col min="13" max="13" width="9" bestFit="1" customWidth="1"/>
    <col min="14" max="14" width="9.375" bestFit="1" customWidth="1"/>
    <col min="15" max="15" width="6.5" bestFit="1" customWidth="1"/>
    <col min="16" max="16" width="7.875" bestFit="1" customWidth="1"/>
    <col min="17" max="17" width="5.125" bestFit="1" customWidth="1"/>
    <col min="19" max="19" width="5.625" customWidth="1"/>
    <col min="20" max="20" width="8" bestFit="1" customWidth="1"/>
    <col min="22" max="22" width="5.125" bestFit="1" customWidth="1"/>
    <col min="23" max="23" width="8.5" bestFit="1" customWidth="1"/>
    <col min="24" max="24" width="5.125" bestFit="1" customWidth="1"/>
  </cols>
  <sheetData>
    <row r="1" spans="2:24" ht="13.5" customHeight="1">
      <c r="B1" s="267" t="s">
        <v>19</v>
      </c>
      <c r="C1" s="267"/>
      <c r="D1" s="267"/>
      <c r="E1" s="267"/>
      <c r="F1" s="267"/>
      <c r="G1" s="267"/>
      <c r="H1" s="267"/>
      <c r="I1" s="267"/>
      <c r="J1" s="267"/>
      <c r="K1" s="267" t="s">
        <v>20</v>
      </c>
      <c r="L1" s="267"/>
      <c r="M1" s="267"/>
      <c r="N1" s="267"/>
      <c r="O1" s="267"/>
      <c r="P1" s="267"/>
      <c r="Q1" s="267"/>
      <c r="R1" s="267"/>
      <c r="S1" s="267"/>
      <c r="T1" s="267"/>
      <c r="U1" s="267"/>
    </row>
    <row r="2" spans="2:24"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</row>
    <row r="3" spans="2:24"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</row>
    <row r="4" spans="2:24" ht="22.5" customHeight="1"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</row>
    <row r="5" spans="2:24" ht="5.25" customHeight="1" thickBot="1">
      <c r="T5" s="1"/>
      <c r="U5" s="1"/>
    </row>
    <row r="6" spans="2:24" ht="19.5" customHeight="1">
      <c r="B6" s="268" t="s">
        <v>15</v>
      </c>
      <c r="C6" s="270" t="s">
        <v>1</v>
      </c>
      <c r="D6" s="272" t="s">
        <v>2</v>
      </c>
      <c r="E6" s="268" t="s">
        <v>3</v>
      </c>
      <c r="F6" s="274" t="s">
        <v>5</v>
      </c>
      <c r="G6" s="275"/>
      <c r="H6" s="276"/>
      <c r="I6" s="274" t="s">
        <v>6</v>
      </c>
      <c r="J6" s="276"/>
      <c r="K6" s="274" t="s">
        <v>7</v>
      </c>
      <c r="L6" s="276"/>
      <c r="M6" s="274" t="s">
        <v>8</v>
      </c>
      <c r="N6" s="275"/>
      <c r="O6" s="276"/>
      <c r="P6" s="274" t="s">
        <v>9</v>
      </c>
      <c r="Q6" s="276"/>
      <c r="R6" s="274" t="s">
        <v>10</v>
      </c>
      <c r="S6" s="276"/>
      <c r="T6" s="274" t="s">
        <v>11</v>
      </c>
      <c r="U6" s="275"/>
      <c r="V6" s="275"/>
      <c r="W6" s="263" t="s">
        <v>4</v>
      </c>
      <c r="X6" s="265" t="s">
        <v>15</v>
      </c>
    </row>
    <row r="7" spans="2:24" ht="29.25" customHeight="1" thickBot="1">
      <c r="B7" s="269"/>
      <c r="C7" s="271"/>
      <c r="D7" s="273"/>
      <c r="E7" s="269"/>
      <c r="F7" s="65" t="s">
        <v>16</v>
      </c>
      <c r="G7" s="66" t="s">
        <v>18</v>
      </c>
      <c r="H7" s="67" t="s">
        <v>12</v>
      </c>
      <c r="I7" s="68" t="s">
        <v>13</v>
      </c>
      <c r="J7" s="67" t="s">
        <v>12</v>
      </c>
      <c r="K7" s="68" t="s">
        <v>13</v>
      </c>
      <c r="L7" s="67" t="s">
        <v>12</v>
      </c>
      <c r="M7" s="65" t="s">
        <v>16</v>
      </c>
      <c r="N7" s="66" t="s">
        <v>18</v>
      </c>
      <c r="O7" s="67" t="s">
        <v>12</v>
      </c>
      <c r="P7" s="68" t="s">
        <v>13</v>
      </c>
      <c r="Q7" s="67" t="s">
        <v>12</v>
      </c>
      <c r="R7" s="68" t="s">
        <v>13</v>
      </c>
      <c r="S7" s="67" t="s">
        <v>12</v>
      </c>
      <c r="T7" s="65" t="s">
        <v>17</v>
      </c>
      <c r="U7" s="66" t="s">
        <v>18</v>
      </c>
      <c r="V7" s="69" t="s">
        <v>12</v>
      </c>
      <c r="W7" s="264"/>
      <c r="X7" s="266"/>
    </row>
    <row r="8" spans="2:24" ht="14.25" thickTop="1">
      <c r="B8" s="209">
        <v>1</v>
      </c>
      <c r="C8" s="129" t="s">
        <v>82</v>
      </c>
      <c r="D8" s="132" t="s">
        <v>73</v>
      </c>
      <c r="E8" s="133"/>
      <c r="F8" s="134">
        <f>総合!E59</f>
        <v>14.25</v>
      </c>
      <c r="G8" s="110">
        <f t="shared" ref="G8:G46" si="0">IF(F8="","",IF(F8=0,0,F8+0.24))</f>
        <v>14.49</v>
      </c>
      <c r="H8" s="111">
        <f t="shared" ref="H8:H46" si="1">IF(G8="",0,IF(G8=0,0,INT(9.23076*(26.7-G8)^1.835)))</f>
        <v>910</v>
      </c>
      <c r="I8" s="134">
        <f>総合!H59</f>
        <v>1.7</v>
      </c>
      <c r="J8" s="111">
        <f t="shared" ref="J8:J46" si="2">IF(I8="",0,IF(I8=0,0,INT(1.84523*(I8*100-75)^1.348)))</f>
        <v>855</v>
      </c>
      <c r="K8" s="134">
        <f>総合!J59</f>
        <v>13.06</v>
      </c>
      <c r="L8" s="111">
        <f t="shared" ref="L8:L46" si="3">IF(K8="",0,IF(K8=0,0,INT(56.0211*(K8-1.5)^1.05)))</f>
        <v>731</v>
      </c>
      <c r="M8" s="134">
        <f>総合!L59</f>
        <v>24.92</v>
      </c>
      <c r="N8" s="110">
        <f t="shared" ref="N8:N46" si="4">IF(M8="","",IF(M8=0,0,M8+0.24))</f>
        <v>25.16</v>
      </c>
      <c r="O8" s="111">
        <f t="shared" ref="O8:O46" si="5">IF(N8="",0,IF(N8=0,0,INT(4.99087*(42.5-N8)^1.81)))</f>
        <v>872</v>
      </c>
      <c r="P8" s="134">
        <f>総合!O59</f>
        <v>6.35</v>
      </c>
      <c r="Q8" s="111">
        <f t="shared" ref="Q8:Q46" si="6">IF(P8="",0,IF(P8=0,0,INT(0.188807*(P8*100-210)^1.41)))</f>
        <v>959</v>
      </c>
      <c r="R8" s="134">
        <f>総合!Q59</f>
        <v>60.13</v>
      </c>
      <c r="S8" s="111">
        <f t="shared" ref="S8:S46" si="7">IF(R8="",0,IF(R8=0,0,INT(15.9803*(R8-3.8)^1.04)))</f>
        <v>1057</v>
      </c>
      <c r="T8" s="144">
        <f>総合!S59</f>
        <v>2.4165999999999999</v>
      </c>
      <c r="U8" s="112">
        <f t="shared" ref="U8:U46" si="8">IF(T8="","",IF(T8=0,0,T8+0.0024))</f>
        <v>2.419</v>
      </c>
      <c r="V8" s="113">
        <f t="shared" ref="V8:V46" si="9">IF(U8="",0,IF(U8=0,0,INT(0.11193*(254-(INT(U8)*60+MOD(U8,SIGN(U8))*100))^1.88)))</f>
        <v>551</v>
      </c>
      <c r="W8" s="114">
        <f t="shared" ref="W8:W46" si="10">SUM(H8+J8+L8+O8+Q8+S8+V8)</f>
        <v>5935</v>
      </c>
      <c r="X8" s="236">
        <f t="shared" ref="X8:X46" si="11">RANK(W8,$W$8:$W$46,0)</f>
        <v>1</v>
      </c>
    </row>
    <row r="9" spans="2:24">
      <c r="B9" s="207">
        <v>2</v>
      </c>
      <c r="C9" s="191" t="s">
        <v>79</v>
      </c>
      <c r="D9" s="43" t="s">
        <v>54</v>
      </c>
      <c r="E9" s="44"/>
      <c r="F9" s="45">
        <f>総合!E40</f>
        <v>13.41</v>
      </c>
      <c r="G9" s="46">
        <f t="shared" si="0"/>
        <v>13.65</v>
      </c>
      <c r="H9" s="47">
        <f t="shared" si="1"/>
        <v>1028</v>
      </c>
      <c r="I9" s="45">
        <f>総合!H40</f>
        <v>1.55</v>
      </c>
      <c r="J9" s="47">
        <f t="shared" si="2"/>
        <v>678</v>
      </c>
      <c r="K9" s="45">
        <f>総合!J40</f>
        <v>12.22</v>
      </c>
      <c r="L9" s="47">
        <f t="shared" si="3"/>
        <v>676</v>
      </c>
      <c r="M9" s="45">
        <f>総合!L40</f>
        <v>24.27</v>
      </c>
      <c r="N9" s="46">
        <f t="shared" si="4"/>
        <v>24.509999999999998</v>
      </c>
      <c r="O9" s="47">
        <f t="shared" si="5"/>
        <v>932</v>
      </c>
      <c r="P9" s="45">
        <f>総合!O40</f>
        <v>5.39</v>
      </c>
      <c r="Q9" s="47">
        <f t="shared" si="6"/>
        <v>668</v>
      </c>
      <c r="R9" s="45">
        <f>総合!Q40</f>
        <v>36.01</v>
      </c>
      <c r="S9" s="47">
        <f t="shared" si="7"/>
        <v>591</v>
      </c>
      <c r="T9" s="48">
        <f>総合!S40</f>
        <v>2.1699000000000002</v>
      </c>
      <c r="U9" s="49">
        <f t="shared" si="8"/>
        <v>2.1723000000000003</v>
      </c>
      <c r="V9" s="50">
        <f t="shared" si="9"/>
        <v>862</v>
      </c>
      <c r="W9" s="51">
        <f t="shared" si="10"/>
        <v>5435</v>
      </c>
      <c r="X9" s="237">
        <f t="shared" si="11"/>
        <v>2</v>
      </c>
    </row>
    <row r="10" spans="2:24">
      <c r="B10" s="210">
        <v>3</v>
      </c>
      <c r="C10" s="130" t="s">
        <v>82</v>
      </c>
      <c r="D10" s="135" t="s">
        <v>68</v>
      </c>
      <c r="E10" s="136"/>
      <c r="F10" s="137">
        <f>総合!E54</f>
        <v>14.75</v>
      </c>
      <c r="G10" s="89">
        <f t="shared" si="0"/>
        <v>14.99</v>
      </c>
      <c r="H10" s="90">
        <f t="shared" si="1"/>
        <v>843</v>
      </c>
      <c r="I10" s="137">
        <f>総合!H54</f>
        <v>1.6</v>
      </c>
      <c r="J10" s="90">
        <f t="shared" si="2"/>
        <v>736</v>
      </c>
      <c r="K10" s="137">
        <f>総合!J54</f>
        <v>11.95</v>
      </c>
      <c r="L10" s="90">
        <f t="shared" si="3"/>
        <v>658</v>
      </c>
      <c r="M10" s="137">
        <f>総合!L54</f>
        <v>24.22</v>
      </c>
      <c r="N10" s="89">
        <f t="shared" si="4"/>
        <v>24.459999999999997</v>
      </c>
      <c r="O10" s="90">
        <f t="shared" si="5"/>
        <v>937</v>
      </c>
      <c r="P10" s="137">
        <f>総合!O54</f>
        <v>5.75</v>
      </c>
      <c r="Q10" s="90">
        <f t="shared" si="6"/>
        <v>774</v>
      </c>
      <c r="R10" s="137">
        <f>総合!Q54</f>
        <v>32.07</v>
      </c>
      <c r="S10" s="90">
        <f t="shared" si="7"/>
        <v>516</v>
      </c>
      <c r="T10" s="145">
        <f>総合!S54</f>
        <v>2.1208</v>
      </c>
      <c r="U10" s="93">
        <f t="shared" si="8"/>
        <v>2.1232000000000002</v>
      </c>
      <c r="V10" s="94">
        <f t="shared" si="9"/>
        <v>931</v>
      </c>
      <c r="W10" s="95">
        <f t="shared" si="10"/>
        <v>5395</v>
      </c>
      <c r="X10" s="238">
        <f t="shared" si="11"/>
        <v>3</v>
      </c>
    </row>
    <row r="11" spans="2:24">
      <c r="B11" s="207">
        <v>4</v>
      </c>
      <c r="C11" s="191" t="s">
        <v>79</v>
      </c>
      <c r="D11" s="43" t="s">
        <v>52</v>
      </c>
      <c r="E11" s="44"/>
      <c r="F11" s="45">
        <f>総合!E38</f>
        <v>14.41</v>
      </c>
      <c r="G11" s="46">
        <f t="shared" si="0"/>
        <v>14.65</v>
      </c>
      <c r="H11" s="47">
        <f t="shared" si="1"/>
        <v>888</v>
      </c>
      <c r="I11" s="45">
        <f>総合!H38</f>
        <v>1.6</v>
      </c>
      <c r="J11" s="47">
        <f t="shared" si="2"/>
        <v>736</v>
      </c>
      <c r="K11" s="45">
        <f>総合!J38</f>
        <v>9.49</v>
      </c>
      <c r="L11" s="47">
        <f t="shared" si="3"/>
        <v>496</v>
      </c>
      <c r="M11" s="45">
        <f>総合!L38</f>
        <v>24.09</v>
      </c>
      <c r="N11" s="46">
        <f t="shared" si="4"/>
        <v>24.33</v>
      </c>
      <c r="O11" s="47">
        <f t="shared" si="5"/>
        <v>949</v>
      </c>
      <c r="P11" s="45">
        <f>総合!O38</f>
        <v>5.83</v>
      </c>
      <c r="Q11" s="47">
        <f t="shared" si="6"/>
        <v>798</v>
      </c>
      <c r="R11" s="45">
        <f>総合!Q38</f>
        <v>26.57</v>
      </c>
      <c r="S11" s="47">
        <f t="shared" si="7"/>
        <v>412</v>
      </c>
      <c r="T11" s="48">
        <f>総合!S38</f>
        <v>2.2456999999999998</v>
      </c>
      <c r="U11" s="49">
        <f t="shared" si="8"/>
        <v>2.2481</v>
      </c>
      <c r="V11" s="50">
        <f t="shared" si="9"/>
        <v>759</v>
      </c>
      <c r="W11" s="51">
        <f t="shared" si="10"/>
        <v>5038</v>
      </c>
      <c r="X11" s="237">
        <f t="shared" si="11"/>
        <v>4</v>
      </c>
    </row>
    <row r="12" spans="2:24" ht="14.25" thickBot="1">
      <c r="B12" s="213">
        <v>5</v>
      </c>
      <c r="C12" s="214" t="s">
        <v>82</v>
      </c>
      <c r="D12" s="138" t="s">
        <v>74</v>
      </c>
      <c r="E12" s="139"/>
      <c r="F12" s="140">
        <f>総合!E60</f>
        <v>15.84</v>
      </c>
      <c r="G12" s="91">
        <f t="shared" si="0"/>
        <v>16.079999999999998</v>
      </c>
      <c r="H12" s="92">
        <f t="shared" si="1"/>
        <v>704</v>
      </c>
      <c r="I12" s="140">
        <f>総合!H60</f>
        <v>1.4</v>
      </c>
      <c r="J12" s="92">
        <f t="shared" si="2"/>
        <v>512</v>
      </c>
      <c r="K12" s="140">
        <f>総合!J60</f>
        <v>11.3</v>
      </c>
      <c r="L12" s="92">
        <f t="shared" si="3"/>
        <v>615</v>
      </c>
      <c r="M12" s="140">
        <f>総合!L60</f>
        <v>25.85</v>
      </c>
      <c r="N12" s="91">
        <f t="shared" si="4"/>
        <v>26.09</v>
      </c>
      <c r="O12" s="92">
        <f t="shared" si="5"/>
        <v>789</v>
      </c>
      <c r="P12" s="140">
        <f>総合!O60</f>
        <v>5.6</v>
      </c>
      <c r="Q12" s="92">
        <f t="shared" si="6"/>
        <v>729</v>
      </c>
      <c r="R12" s="140">
        <f>総合!Q60</f>
        <v>50.3</v>
      </c>
      <c r="S12" s="92">
        <f t="shared" si="7"/>
        <v>866</v>
      </c>
      <c r="T12" s="146">
        <f>総合!S60</f>
        <v>2.3056000000000001</v>
      </c>
      <c r="U12" s="97">
        <f t="shared" si="8"/>
        <v>2.3080000000000003</v>
      </c>
      <c r="V12" s="98">
        <f t="shared" si="9"/>
        <v>683</v>
      </c>
      <c r="W12" s="99">
        <f t="shared" si="10"/>
        <v>4898</v>
      </c>
      <c r="X12" s="239">
        <f t="shared" si="11"/>
        <v>5</v>
      </c>
    </row>
    <row r="13" spans="2:24">
      <c r="B13" s="209">
        <v>6</v>
      </c>
      <c r="C13" s="129" t="s">
        <v>82</v>
      </c>
      <c r="D13" s="132" t="s">
        <v>72</v>
      </c>
      <c r="E13" s="133"/>
      <c r="F13" s="134">
        <f>総合!E58</f>
        <v>14.23</v>
      </c>
      <c r="G13" s="110">
        <f t="shared" si="0"/>
        <v>14.47</v>
      </c>
      <c r="H13" s="111">
        <f t="shared" si="1"/>
        <v>913</v>
      </c>
      <c r="I13" s="134">
        <f>総合!H58</f>
        <v>1.65</v>
      </c>
      <c r="J13" s="111">
        <f t="shared" si="2"/>
        <v>795</v>
      </c>
      <c r="K13" s="134">
        <f>総合!J58</f>
        <v>8.81</v>
      </c>
      <c r="L13" s="111">
        <f t="shared" si="3"/>
        <v>452</v>
      </c>
      <c r="M13" s="134">
        <f>総合!L58</f>
        <v>25.18</v>
      </c>
      <c r="N13" s="110">
        <f t="shared" si="4"/>
        <v>25.419999999999998</v>
      </c>
      <c r="O13" s="111">
        <f t="shared" si="5"/>
        <v>849</v>
      </c>
      <c r="P13" s="134">
        <f>総合!O58</f>
        <v>5.85</v>
      </c>
      <c r="Q13" s="111">
        <f t="shared" si="6"/>
        <v>804</v>
      </c>
      <c r="R13" s="134">
        <f>総合!Q58</f>
        <v>19.8</v>
      </c>
      <c r="S13" s="111">
        <f t="shared" si="7"/>
        <v>285</v>
      </c>
      <c r="T13" s="144">
        <f>総合!S58</f>
        <v>2.2599999999999998</v>
      </c>
      <c r="U13" s="112">
        <f t="shared" si="8"/>
        <v>2.2624</v>
      </c>
      <c r="V13" s="113">
        <f t="shared" si="9"/>
        <v>741</v>
      </c>
      <c r="W13" s="114">
        <f t="shared" si="10"/>
        <v>4839</v>
      </c>
      <c r="X13" s="236">
        <f t="shared" si="11"/>
        <v>6</v>
      </c>
    </row>
    <row r="14" spans="2:24">
      <c r="B14" s="210">
        <v>7</v>
      </c>
      <c r="C14" s="130" t="s">
        <v>82</v>
      </c>
      <c r="D14" s="135" t="s">
        <v>63</v>
      </c>
      <c r="E14" s="136"/>
      <c r="F14" s="137">
        <f>総合!E49</f>
        <v>16.02</v>
      </c>
      <c r="G14" s="89">
        <f t="shared" si="0"/>
        <v>16.259999999999998</v>
      </c>
      <c r="H14" s="90">
        <f t="shared" si="1"/>
        <v>683</v>
      </c>
      <c r="I14" s="137">
        <f>総合!H49</f>
        <v>1.5</v>
      </c>
      <c r="J14" s="90">
        <f t="shared" si="2"/>
        <v>621</v>
      </c>
      <c r="K14" s="137">
        <f>総合!J49</f>
        <v>9.6199999999999992</v>
      </c>
      <c r="L14" s="90">
        <f t="shared" si="3"/>
        <v>505</v>
      </c>
      <c r="M14" s="137">
        <f>総合!L49</f>
        <v>25.43</v>
      </c>
      <c r="N14" s="89">
        <f t="shared" si="4"/>
        <v>25.669999999999998</v>
      </c>
      <c r="O14" s="90">
        <f t="shared" si="5"/>
        <v>826</v>
      </c>
      <c r="P14" s="137">
        <f>総合!O49</f>
        <v>5.08</v>
      </c>
      <c r="Q14" s="90">
        <f t="shared" si="6"/>
        <v>581</v>
      </c>
      <c r="R14" s="137">
        <f>総合!Q49</f>
        <v>31.46</v>
      </c>
      <c r="S14" s="90">
        <f t="shared" si="7"/>
        <v>504</v>
      </c>
      <c r="T14" s="145">
        <f>総合!S49</f>
        <v>2.0411000000000001</v>
      </c>
      <c r="U14" s="93">
        <f t="shared" si="8"/>
        <v>2.0435000000000003</v>
      </c>
      <c r="V14" s="94">
        <f t="shared" si="9"/>
        <v>1049</v>
      </c>
      <c r="W14" s="95">
        <f t="shared" si="10"/>
        <v>4769</v>
      </c>
      <c r="X14" s="238">
        <f t="shared" si="11"/>
        <v>7</v>
      </c>
    </row>
    <row r="15" spans="2:24">
      <c r="B15" s="207">
        <v>8</v>
      </c>
      <c r="C15" s="191" t="s">
        <v>79</v>
      </c>
      <c r="D15" s="43" t="s">
        <v>46</v>
      </c>
      <c r="E15" s="44"/>
      <c r="F15" s="45">
        <f>総合!E32</f>
        <v>16.91</v>
      </c>
      <c r="G15" s="46">
        <f t="shared" si="0"/>
        <v>17.149999999999999</v>
      </c>
      <c r="H15" s="47">
        <f t="shared" si="1"/>
        <v>580</v>
      </c>
      <c r="I15" s="45">
        <f>総合!H32</f>
        <v>1.35</v>
      </c>
      <c r="J15" s="47">
        <f t="shared" si="2"/>
        <v>460</v>
      </c>
      <c r="K15" s="45">
        <f>総合!J32</f>
        <v>9.56</v>
      </c>
      <c r="L15" s="47">
        <f t="shared" si="3"/>
        <v>501</v>
      </c>
      <c r="M15" s="45">
        <f>総合!L32</f>
        <v>23.38</v>
      </c>
      <c r="N15" s="46">
        <f t="shared" si="4"/>
        <v>23.619999999999997</v>
      </c>
      <c r="O15" s="47">
        <f t="shared" si="5"/>
        <v>1017</v>
      </c>
      <c r="P15" s="45">
        <f>総合!O32</f>
        <v>5.66</v>
      </c>
      <c r="Q15" s="47">
        <f t="shared" si="6"/>
        <v>747</v>
      </c>
      <c r="R15" s="45">
        <f>総合!Q32</f>
        <v>26.43</v>
      </c>
      <c r="S15" s="47">
        <f t="shared" si="7"/>
        <v>409</v>
      </c>
      <c r="T15" s="48">
        <f>総合!S32</f>
        <v>2.0979000000000001</v>
      </c>
      <c r="U15" s="49">
        <f t="shared" si="8"/>
        <v>2.1003000000000003</v>
      </c>
      <c r="V15" s="50">
        <f t="shared" si="9"/>
        <v>964</v>
      </c>
      <c r="W15" s="51">
        <f t="shared" si="10"/>
        <v>4678</v>
      </c>
      <c r="X15" s="237">
        <f t="shared" si="11"/>
        <v>8</v>
      </c>
    </row>
    <row r="16" spans="2:24">
      <c r="B16" s="207">
        <v>9</v>
      </c>
      <c r="C16" s="191" t="s">
        <v>79</v>
      </c>
      <c r="D16" s="43" t="s">
        <v>47</v>
      </c>
      <c r="E16" s="44"/>
      <c r="F16" s="45">
        <f>総合!E33</f>
        <v>14.86</v>
      </c>
      <c r="G16" s="46">
        <f t="shared" si="0"/>
        <v>15.1</v>
      </c>
      <c r="H16" s="47">
        <f t="shared" si="1"/>
        <v>828</v>
      </c>
      <c r="I16" s="45">
        <f>総合!H33</f>
        <v>1.4</v>
      </c>
      <c r="J16" s="47">
        <f t="shared" si="2"/>
        <v>512</v>
      </c>
      <c r="K16" s="45">
        <f>総合!J33</f>
        <v>7.11</v>
      </c>
      <c r="L16" s="47">
        <f t="shared" si="3"/>
        <v>342</v>
      </c>
      <c r="M16" s="45">
        <f>総合!L33</f>
        <v>24.31</v>
      </c>
      <c r="N16" s="46">
        <f t="shared" si="4"/>
        <v>24.549999999999997</v>
      </c>
      <c r="O16" s="47">
        <f t="shared" si="5"/>
        <v>929</v>
      </c>
      <c r="P16" s="45">
        <f>総合!O33</f>
        <v>6.04</v>
      </c>
      <c r="Q16" s="47">
        <f t="shared" si="6"/>
        <v>862</v>
      </c>
      <c r="R16" s="45">
        <f>総合!Q33</f>
        <v>23.53</v>
      </c>
      <c r="S16" s="47">
        <f t="shared" si="7"/>
        <v>355</v>
      </c>
      <c r="T16" s="48">
        <f>総合!S33</f>
        <v>2.1894999999999998</v>
      </c>
      <c r="U16" s="49">
        <f t="shared" si="8"/>
        <v>2.1919</v>
      </c>
      <c r="V16" s="50">
        <f t="shared" si="9"/>
        <v>835</v>
      </c>
      <c r="W16" s="51">
        <f t="shared" si="10"/>
        <v>4663</v>
      </c>
      <c r="X16" s="237">
        <f t="shared" si="11"/>
        <v>9</v>
      </c>
    </row>
    <row r="17" spans="2:24" ht="14.25" thickBot="1">
      <c r="B17" s="211">
        <v>10</v>
      </c>
      <c r="C17" s="131" t="s">
        <v>82</v>
      </c>
      <c r="D17" s="141" t="s">
        <v>71</v>
      </c>
      <c r="E17" s="142"/>
      <c r="F17" s="143">
        <f>総合!E57</f>
        <v>16.010000000000002</v>
      </c>
      <c r="G17" s="117">
        <f t="shared" si="0"/>
        <v>16.25</v>
      </c>
      <c r="H17" s="118">
        <f t="shared" si="1"/>
        <v>684</v>
      </c>
      <c r="I17" s="143">
        <f>総合!H57</f>
        <v>1.6</v>
      </c>
      <c r="J17" s="118">
        <f t="shared" si="2"/>
        <v>736</v>
      </c>
      <c r="K17" s="143">
        <f>総合!J57</f>
        <v>10.42</v>
      </c>
      <c r="L17" s="118">
        <f t="shared" si="3"/>
        <v>557</v>
      </c>
      <c r="M17" s="143">
        <f>総合!L57</f>
        <v>26.2</v>
      </c>
      <c r="N17" s="117">
        <f t="shared" si="4"/>
        <v>26.439999999999998</v>
      </c>
      <c r="O17" s="118">
        <f t="shared" si="5"/>
        <v>759</v>
      </c>
      <c r="P17" s="143">
        <f>総合!O57</f>
        <v>5.4</v>
      </c>
      <c r="Q17" s="118">
        <f t="shared" si="6"/>
        <v>671</v>
      </c>
      <c r="R17" s="143">
        <f>総合!Q57</f>
        <v>33.57</v>
      </c>
      <c r="S17" s="118">
        <f t="shared" si="7"/>
        <v>544</v>
      </c>
      <c r="T17" s="147">
        <f>総合!S57</f>
        <v>2.3087</v>
      </c>
      <c r="U17" s="119">
        <f t="shared" si="8"/>
        <v>2.3111000000000002</v>
      </c>
      <c r="V17" s="120">
        <f t="shared" si="9"/>
        <v>679</v>
      </c>
      <c r="W17" s="121">
        <f t="shared" si="10"/>
        <v>4630</v>
      </c>
      <c r="X17" s="240">
        <f t="shared" si="11"/>
        <v>10</v>
      </c>
    </row>
    <row r="18" spans="2:24">
      <c r="B18" s="215">
        <v>11</v>
      </c>
      <c r="C18" s="216" t="s">
        <v>79</v>
      </c>
      <c r="D18" s="101" t="s">
        <v>41</v>
      </c>
      <c r="E18" s="102"/>
      <c r="F18" s="103">
        <f>総合!E27</f>
        <v>14.7</v>
      </c>
      <c r="G18" s="104">
        <f t="shared" si="0"/>
        <v>14.94</v>
      </c>
      <c r="H18" s="105">
        <f t="shared" si="1"/>
        <v>850</v>
      </c>
      <c r="I18" s="103">
        <f>総合!H27</f>
        <v>1.45</v>
      </c>
      <c r="J18" s="105">
        <f t="shared" si="2"/>
        <v>566</v>
      </c>
      <c r="K18" s="103">
        <f>総合!J27</f>
        <v>9.8800000000000008</v>
      </c>
      <c r="L18" s="105">
        <f t="shared" si="3"/>
        <v>522</v>
      </c>
      <c r="M18" s="103">
        <f>総合!L27</f>
        <v>24.1</v>
      </c>
      <c r="N18" s="104">
        <f t="shared" si="4"/>
        <v>24.34</v>
      </c>
      <c r="O18" s="105">
        <f t="shared" si="5"/>
        <v>948</v>
      </c>
      <c r="P18" s="103">
        <f>総合!O27</f>
        <v>5.26</v>
      </c>
      <c r="Q18" s="105">
        <f t="shared" si="6"/>
        <v>631</v>
      </c>
      <c r="R18" s="103">
        <f>総合!Q27</f>
        <v>20.67</v>
      </c>
      <c r="S18" s="105">
        <f t="shared" si="7"/>
        <v>301</v>
      </c>
      <c r="T18" s="106">
        <f>総合!S27</f>
        <v>2.2132999999999998</v>
      </c>
      <c r="U18" s="107">
        <f t="shared" si="8"/>
        <v>2.2157</v>
      </c>
      <c r="V18" s="76">
        <f t="shared" si="9"/>
        <v>802</v>
      </c>
      <c r="W18" s="108">
        <f t="shared" si="10"/>
        <v>4620</v>
      </c>
      <c r="X18" s="241">
        <f t="shared" si="11"/>
        <v>11</v>
      </c>
    </row>
    <row r="19" spans="2:24">
      <c r="B19" s="210">
        <v>12</v>
      </c>
      <c r="C19" s="130" t="s">
        <v>82</v>
      </c>
      <c r="D19" s="135" t="s">
        <v>58</v>
      </c>
      <c r="E19" s="136"/>
      <c r="F19" s="137">
        <f>総合!E44</f>
        <v>16.54</v>
      </c>
      <c r="G19" s="89">
        <f t="shared" si="0"/>
        <v>16.779999999999998</v>
      </c>
      <c r="H19" s="90">
        <f t="shared" si="1"/>
        <v>622</v>
      </c>
      <c r="I19" s="137">
        <f>総合!H44</f>
        <v>1.45</v>
      </c>
      <c r="J19" s="90">
        <f t="shared" si="2"/>
        <v>566</v>
      </c>
      <c r="K19" s="137">
        <f>総合!J44</f>
        <v>9.99</v>
      </c>
      <c r="L19" s="90">
        <f t="shared" si="3"/>
        <v>529</v>
      </c>
      <c r="M19" s="137">
        <f>総合!L44</f>
        <v>25.85</v>
      </c>
      <c r="N19" s="89">
        <f t="shared" si="4"/>
        <v>26.09</v>
      </c>
      <c r="O19" s="90">
        <f t="shared" si="5"/>
        <v>789</v>
      </c>
      <c r="P19" s="137">
        <f>総合!O44</f>
        <v>5.31</v>
      </c>
      <c r="Q19" s="90">
        <f t="shared" si="6"/>
        <v>645</v>
      </c>
      <c r="R19" s="137">
        <f>総合!Q44</f>
        <v>34.54</v>
      </c>
      <c r="S19" s="90">
        <f t="shared" si="7"/>
        <v>563</v>
      </c>
      <c r="T19" s="145">
        <f>総合!S44</f>
        <v>2.4142999999999999</v>
      </c>
      <c r="U19" s="93">
        <f t="shared" si="8"/>
        <v>2.4167000000000001</v>
      </c>
      <c r="V19" s="94">
        <f t="shared" si="9"/>
        <v>554</v>
      </c>
      <c r="W19" s="95">
        <f t="shared" si="10"/>
        <v>4268</v>
      </c>
      <c r="X19" s="238">
        <f t="shared" si="11"/>
        <v>12</v>
      </c>
    </row>
    <row r="20" spans="2:24">
      <c r="B20" s="207">
        <v>13</v>
      </c>
      <c r="C20" s="191" t="s">
        <v>79</v>
      </c>
      <c r="D20" s="43" t="s">
        <v>51</v>
      </c>
      <c r="E20" s="44"/>
      <c r="F20" s="45">
        <f>総合!E37</f>
        <v>14.25</v>
      </c>
      <c r="G20" s="46">
        <f t="shared" si="0"/>
        <v>14.49</v>
      </c>
      <c r="H20" s="47">
        <f t="shared" si="1"/>
        <v>910</v>
      </c>
      <c r="I20" s="45">
        <f>総合!H37</f>
        <v>1.4</v>
      </c>
      <c r="J20" s="47">
        <f t="shared" si="2"/>
        <v>512</v>
      </c>
      <c r="K20" s="45">
        <f>総合!J37</f>
        <v>8.34</v>
      </c>
      <c r="L20" s="47">
        <f t="shared" si="3"/>
        <v>421</v>
      </c>
      <c r="M20" s="45">
        <f>総合!L37</f>
        <v>24.58</v>
      </c>
      <c r="N20" s="46">
        <f t="shared" si="4"/>
        <v>24.819999999999997</v>
      </c>
      <c r="O20" s="47">
        <f t="shared" si="5"/>
        <v>903</v>
      </c>
      <c r="P20" s="45">
        <f>総合!O37</f>
        <v>5.93</v>
      </c>
      <c r="Q20" s="47">
        <f t="shared" si="6"/>
        <v>828</v>
      </c>
      <c r="R20" s="45">
        <f>総合!Q37</f>
        <v>28.72</v>
      </c>
      <c r="S20" s="47">
        <f t="shared" si="7"/>
        <v>452</v>
      </c>
      <c r="T20" s="48">
        <f>総合!S37</f>
        <v>0</v>
      </c>
      <c r="U20" s="49">
        <f t="shared" si="8"/>
        <v>0</v>
      </c>
      <c r="V20" s="50">
        <f t="shared" si="9"/>
        <v>0</v>
      </c>
      <c r="W20" s="51">
        <f t="shared" si="10"/>
        <v>4026</v>
      </c>
      <c r="X20" s="237">
        <f t="shared" si="11"/>
        <v>13</v>
      </c>
    </row>
    <row r="21" spans="2:24">
      <c r="B21" s="210">
        <v>14</v>
      </c>
      <c r="C21" s="130" t="s">
        <v>82</v>
      </c>
      <c r="D21" s="135" t="s">
        <v>70</v>
      </c>
      <c r="E21" s="136"/>
      <c r="F21" s="137">
        <f>総合!E56</f>
        <v>14.47</v>
      </c>
      <c r="G21" s="89">
        <f t="shared" si="0"/>
        <v>14.71</v>
      </c>
      <c r="H21" s="90">
        <f t="shared" si="1"/>
        <v>880</v>
      </c>
      <c r="I21" s="137">
        <f>総合!H56</f>
        <v>1.5</v>
      </c>
      <c r="J21" s="90">
        <f t="shared" si="2"/>
        <v>621</v>
      </c>
      <c r="K21" s="137">
        <f>総合!J56</f>
        <v>9.27</v>
      </c>
      <c r="L21" s="90">
        <f t="shared" si="3"/>
        <v>482</v>
      </c>
      <c r="M21" s="137">
        <f>総合!L56</f>
        <v>27.45</v>
      </c>
      <c r="N21" s="89">
        <f t="shared" si="4"/>
        <v>27.689999999999998</v>
      </c>
      <c r="O21" s="90">
        <f t="shared" si="5"/>
        <v>655</v>
      </c>
      <c r="P21" s="137">
        <f>総合!O56</f>
        <v>4.58</v>
      </c>
      <c r="Q21" s="90">
        <f t="shared" si="6"/>
        <v>448</v>
      </c>
      <c r="R21" s="137">
        <f>総合!Q56</f>
        <v>20.12</v>
      </c>
      <c r="S21" s="90">
        <f t="shared" si="7"/>
        <v>291</v>
      </c>
      <c r="T21" s="145">
        <f>総合!S56</f>
        <v>2.3828999999999998</v>
      </c>
      <c r="U21" s="93">
        <f t="shared" si="8"/>
        <v>2.3853</v>
      </c>
      <c r="V21" s="94">
        <f t="shared" si="9"/>
        <v>590</v>
      </c>
      <c r="W21" s="95">
        <f t="shared" si="10"/>
        <v>3967</v>
      </c>
      <c r="X21" s="238">
        <f t="shared" si="11"/>
        <v>14</v>
      </c>
    </row>
    <row r="22" spans="2:24" ht="14.25" thickBot="1">
      <c r="B22" s="217">
        <v>15</v>
      </c>
      <c r="C22" s="205" t="s">
        <v>79</v>
      </c>
      <c r="D22" s="195" t="s">
        <v>43</v>
      </c>
      <c r="E22" s="196"/>
      <c r="F22" s="197">
        <f>総合!E29</f>
        <v>15</v>
      </c>
      <c r="G22" s="198">
        <f t="shared" si="0"/>
        <v>15.24</v>
      </c>
      <c r="H22" s="199">
        <f t="shared" si="1"/>
        <v>810</v>
      </c>
      <c r="I22" s="197">
        <f>総合!H29</f>
        <v>1.2</v>
      </c>
      <c r="J22" s="199">
        <f t="shared" si="2"/>
        <v>312</v>
      </c>
      <c r="K22" s="197">
        <f>総合!J29</f>
        <v>11.43</v>
      </c>
      <c r="L22" s="199">
        <f t="shared" si="3"/>
        <v>623</v>
      </c>
      <c r="M22" s="197">
        <f>総合!L29</f>
        <v>23.91</v>
      </c>
      <c r="N22" s="198">
        <f t="shared" si="4"/>
        <v>24.15</v>
      </c>
      <c r="O22" s="199">
        <f t="shared" si="5"/>
        <v>966</v>
      </c>
      <c r="P22" s="197">
        <f>総合!O29</f>
        <v>5.38</v>
      </c>
      <c r="Q22" s="199">
        <f t="shared" si="6"/>
        <v>665</v>
      </c>
      <c r="R22" s="197">
        <f>総合!Q29</f>
        <v>35.92</v>
      </c>
      <c r="S22" s="199">
        <f t="shared" si="7"/>
        <v>589</v>
      </c>
      <c r="T22" s="200">
        <f>総合!S29</f>
        <v>0</v>
      </c>
      <c r="U22" s="201">
        <f t="shared" si="8"/>
        <v>0</v>
      </c>
      <c r="V22" s="202">
        <f t="shared" si="9"/>
        <v>0</v>
      </c>
      <c r="W22" s="203">
        <f t="shared" si="10"/>
        <v>3965</v>
      </c>
      <c r="X22" s="242">
        <f t="shared" si="11"/>
        <v>15</v>
      </c>
    </row>
    <row r="23" spans="2:24">
      <c r="B23" s="209">
        <v>16</v>
      </c>
      <c r="C23" s="129" t="s">
        <v>82</v>
      </c>
      <c r="D23" s="132" t="s">
        <v>67</v>
      </c>
      <c r="E23" s="133"/>
      <c r="F23" s="134">
        <f>総合!E53</f>
        <v>16.16</v>
      </c>
      <c r="G23" s="110">
        <f t="shared" si="0"/>
        <v>16.399999999999999</v>
      </c>
      <c r="H23" s="111">
        <f t="shared" si="1"/>
        <v>666</v>
      </c>
      <c r="I23" s="134">
        <f>総合!H53</f>
        <v>1.45</v>
      </c>
      <c r="J23" s="111">
        <f t="shared" si="2"/>
        <v>566</v>
      </c>
      <c r="K23" s="134">
        <f>総合!J53</f>
        <v>10.11</v>
      </c>
      <c r="L23" s="111">
        <f t="shared" si="3"/>
        <v>537</v>
      </c>
      <c r="M23" s="134">
        <f>総合!L53</f>
        <v>26.19</v>
      </c>
      <c r="N23" s="110">
        <f t="shared" si="4"/>
        <v>26.43</v>
      </c>
      <c r="O23" s="111">
        <f t="shared" si="5"/>
        <v>760</v>
      </c>
      <c r="P23" s="134">
        <f>総合!O53</f>
        <v>5.39</v>
      </c>
      <c r="Q23" s="111">
        <f t="shared" si="6"/>
        <v>668</v>
      </c>
      <c r="R23" s="134">
        <f>総合!Q53</f>
        <v>29.68</v>
      </c>
      <c r="S23" s="111">
        <f t="shared" si="7"/>
        <v>471</v>
      </c>
      <c r="T23" s="144">
        <f>総合!S53</f>
        <v>3.0874999999999999</v>
      </c>
      <c r="U23" s="112">
        <f t="shared" si="8"/>
        <v>3.0899000000000001</v>
      </c>
      <c r="V23" s="113">
        <f t="shared" si="9"/>
        <v>286</v>
      </c>
      <c r="W23" s="114">
        <f t="shared" si="10"/>
        <v>3954</v>
      </c>
      <c r="X23" s="236">
        <f t="shared" si="11"/>
        <v>16</v>
      </c>
    </row>
    <row r="24" spans="2:24">
      <c r="B24" s="210">
        <v>17</v>
      </c>
      <c r="C24" s="130" t="s">
        <v>82</v>
      </c>
      <c r="D24" s="135" t="s">
        <v>77</v>
      </c>
      <c r="E24" s="136"/>
      <c r="F24" s="137">
        <f>総合!E63</f>
        <v>16.39</v>
      </c>
      <c r="G24" s="89">
        <f t="shared" si="0"/>
        <v>16.63</v>
      </c>
      <c r="H24" s="90">
        <f t="shared" si="1"/>
        <v>639</v>
      </c>
      <c r="I24" s="137">
        <f>総合!H63</f>
        <v>1.55</v>
      </c>
      <c r="J24" s="90">
        <f t="shared" si="2"/>
        <v>678</v>
      </c>
      <c r="K24" s="137">
        <f>総合!J63</f>
        <v>11.02</v>
      </c>
      <c r="L24" s="90">
        <f t="shared" si="3"/>
        <v>596</v>
      </c>
      <c r="M24" s="137">
        <f>総合!L63</f>
        <v>29.24</v>
      </c>
      <c r="N24" s="89">
        <f t="shared" si="4"/>
        <v>29.479999999999997</v>
      </c>
      <c r="O24" s="90">
        <f t="shared" si="5"/>
        <v>519</v>
      </c>
      <c r="P24" s="137">
        <f>総合!O63</f>
        <v>4.96</v>
      </c>
      <c r="Q24" s="90">
        <f t="shared" si="6"/>
        <v>548</v>
      </c>
      <c r="R24" s="137">
        <f>総合!Q63</f>
        <v>38.229999999999997</v>
      </c>
      <c r="S24" s="90">
        <f t="shared" si="7"/>
        <v>633</v>
      </c>
      <c r="T24" s="145">
        <f>総合!S63</f>
        <v>3.0253000000000001</v>
      </c>
      <c r="U24" s="93">
        <f t="shared" si="8"/>
        <v>3.0277000000000003</v>
      </c>
      <c r="V24" s="94">
        <f t="shared" si="9"/>
        <v>340</v>
      </c>
      <c r="W24" s="95">
        <f t="shared" si="10"/>
        <v>3953</v>
      </c>
      <c r="X24" s="238">
        <f t="shared" si="11"/>
        <v>17</v>
      </c>
    </row>
    <row r="25" spans="2:24">
      <c r="B25" s="210">
        <v>18</v>
      </c>
      <c r="C25" s="130" t="s">
        <v>82</v>
      </c>
      <c r="D25" s="135" t="s">
        <v>66</v>
      </c>
      <c r="E25" s="136"/>
      <c r="F25" s="137">
        <f>総合!E52</f>
        <v>16.100000000000001</v>
      </c>
      <c r="G25" s="89">
        <f t="shared" si="0"/>
        <v>16.34</v>
      </c>
      <c r="H25" s="90">
        <f t="shared" si="1"/>
        <v>673</v>
      </c>
      <c r="I25" s="137">
        <f>総合!H52</f>
        <v>1.3</v>
      </c>
      <c r="J25" s="90">
        <f t="shared" si="2"/>
        <v>409</v>
      </c>
      <c r="K25" s="137">
        <f>総合!J52</f>
        <v>8.5399999999999991</v>
      </c>
      <c r="L25" s="90">
        <f t="shared" si="3"/>
        <v>434</v>
      </c>
      <c r="M25" s="137">
        <f>総合!L52</f>
        <v>25.04</v>
      </c>
      <c r="N25" s="89">
        <f t="shared" si="4"/>
        <v>25.279999999999998</v>
      </c>
      <c r="O25" s="90">
        <f t="shared" si="5"/>
        <v>861</v>
      </c>
      <c r="P25" s="137">
        <f>総合!O52</f>
        <v>5.19</v>
      </c>
      <c r="Q25" s="90">
        <f t="shared" si="6"/>
        <v>612</v>
      </c>
      <c r="R25" s="137">
        <f>総合!Q52</f>
        <v>21.14</v>
      </c>
      <c r="S25" s="90">
        <f t="shared" si="7"/>
        <v>310</v>
      </c>
      <c r="T25" s="145">
        <f>総合!S52</f>
        <v>2.3382000000000001</v>
      </c>
      <c r="U25" s="93">
        <f t="shared" si="8"/>
        <v>2.3406000000000002</v>
      </c>
      <c r="V25" s="94">
        <f t="shared" si="9"/>
        <v>643</v>
      </c>
      <c r="W25" s="95">
        <f t="shared" si="10"/>
        <v>3942</v>
      </c>
      <c r="X25" s="238">
        <f t="shared" si="11"/>
        <v>18</v>
      </c>
    </row>
    <row r="26" spans="2:24">
      <c r="B26" s="210">
        <v>19</v>
      </c>
      <c r="C26" s="130" t="s">
        <v>82</v>
      </c>
      <c r="D26" s="135" t="s">
        <v>62</v>
      </c>
      <c r="E26" s="136"/>
      <c r="F26" s="137">
        <f>総合!E48</f>
        <v>17.73</v>
      </c>
      <c r="G26" s="89">
        <f t="shared" si="0"/>
        <v>17.97</v>
      </c>
      <c r="H26" s="90">
        <f t="shared" si="1"/>
        <v>492</v>
      </c>
      <c r="I26" s="137">
        <f>総合!H48</f>
        <v>1.25</v>
      </c>
      <c r="J26" s="90">
        <f t="shared" si="2"/>
        <v>359</v>
      </c>
      <c r="K26" s="137">
        <f>総合!J48</f>
        <v>9.52</v>
      </c>
      <c r="L26" s="90">
        <f t="shared" si="3"/>
        <v>498</v>
      </c>
      <c r="M26" s="137">
        <f>総合!L48</f>
        <v>27.49</v>
      </c>
      <c r="N26" s="89">
        <f t="shared" si="4"/>
        <v>27.729999999999997</v>
      </c>
      <c r="O26" s="90">
        <f t="shared" si="5"/>
        <v>652</v>
      </c>
      <c r="P26" s="137">
        <f>総合!O48</f>
        <v>4.76</v>
      </c>
      <c r="Q26" s="90">
        <f t="shared" si="6"/>
        <v>495</v>
      </c>
      <c r="R26" s="137">
        <f>総合!Q48</f>
        <v>36.46</v>
      </c>
      <c r="S26" s="90">
        <f t="shared" si="7"/>
        <v>600</v>
      </c>
      <c r="T26" s="145">
        <f>総合!S48</f>
        <v>2.2692000000000001</v>
      </c>
      <c r="U26" s="93">
        <f t="shared" si="8"/>
        <v>2.2716000000000003</v>
      </c>
      <c r="V26" s="94">
        <f t="shared" si="9"/>
        <v>729</v>
      </c>
      <c r="W26" s="95">
        <f t="shared" si="10"/>
        <v>3825</v>
      </c>
      <c r="X26" s="238">
        <f t="shared" si="11"/>
        <v>19</v>
      </c>
    </row>
    <row r="27" spans="2:24" ht="14.25" thickBot="1">
      <c r="B27" s="211">
        <v>20</v>
      </c>
      <c r="C27" s="131" t="s">
        <v>82</v>
      </c>
      <c r="D27" s="141" t="s">
        <v>76</v>
      </c>
      <c r="E27" s="142"/>
      <c r="F27" s="143">
        <f>総合!E62</f>
        <v>18.899999999999999</v>
      </c>
      <c r="G27" s="117">
        <f t="shared" si="0"/>
        <v>19.139999999999997</v>
      </c>
      <c r="H27" s="118">
        <f t="shared" si="1"/>
        <v>377</v>
      </c>
      <c r="I27" s="143">
        <f>総合!H62</f>
        <v>1.5</v>
      </c>
      <c r="J27" s="118">
        <f t="shared" si="2"/>
        <v>621</v>
      </c>
      <c r="K27" s="143">
        <f>総合!J62</f>
        <v>10.33</v>
      </c>
      <c r="L27" s="118">
        <f t="shared" si="3"/>
        <v>551</v>
      </c>
      <c r="M27" s="143">
        <f>総合!L62</f>
        <v>27.01</v>
      </c>
      <c r="N27" s="117">
        <f t="shared" si="4"/>
        <v>27.25</v>
      </c>
      <c r="O27" s="118">
        <f t="shared" si="5"/>
        <v>691</v>
      </c>
      <c r="P27" s="143">
        <f>総合!O62</f>
        <v>4.71</v>
      </c>
      <c r="Q27" s="118">
        <f t="shared" si="6"/>
        <v>482</v>
      </c>
      <c r="R27" s="143">
        <f>総合!Q62</f>
        <v>22.97</v>
      </c>
      <c r="S27" s="118">
        <f t="shared" si="7"/>
        <v>344</v>
      </c>
      <c r="T27" s="147">
        <f>総合!S62</f>
        <v>2.3273000000000001</v>
      </c>
      <c r="U27" s="119">
        <f t="shared" si="8"/>
        <v>2.3297000000000003</v>
      </c>
      <c r="V27" s="120">
        <f t="shared" si="9"/>
        <v>656</v>
      </c>
      <c r="W27" s="121">
        <f t="shared" si="10"/>
        <v>3722</v>
      </c>
      <c r="X27" s="240">
        <f t="shared" si="11"/>
        <v>20</v>
      </c>
    </row>
    <row r="28" spans="2:24">
      <c r="B28" s="215">
        <v>21</v>
      </c>
      <c r="C28" s="216" t="s">
        <v>79</v>
      </c>
      <c r="D28" s="101" t="s">
        <v>42</v>
      </c>
      <c r="E28" s="102"/>
      <c r="F28" s="103">
        <f>総合!E28</f>
        <v>19.809999999999999</v>
      </c>
      <c r="G28" s="104">
        <f t="shared" si="0"/>
        <v>20.049999999999997</v>
      </c>
      <c r="H28" s="105">
        <f t="shared" si="1"/>
        <v>298</v>
      </c>
      <c r="I28" s="103">
        <f>総合!H28</f>
        <v>1.3</v>
      </c>
      <c r="J28" s="105">
        <f t="shared" si="2"/>
        <v>409</v>
      </c>
      <c r="K28" s="103">
        <f>総合!J28</f>
        <v>9.14</v>
      </c>
      <c r="L28" s="105">
        <f t="shared" si="3"/>
        <v>473</v>
      </c>
      <c r="M28" s="103">
        <f>総合!L28</f>
        <v>25.96</v>
      </c>
      <c r="N28" s="104">
        <f t="shared" si="4"/>
        <v>26.2</v>
      </c>
      <c r="O28" s="105">
        <f t="shared" si="5"/>
        <v>780</v>
      </c>
      <c r="P28" s="103">
        <f>総合!O28</f>
        <v>4.8499999999999996</v>
      </c>
      <c r="Q28" s="105">
        <f t="shared" si="6"/>
        <v>519</v>
      </c>
      <c r="R28" s="103">
        <f>総合!Q28</f>
        <v>20.7</v>
      </c>
      <c r="S28" s="105">
        <f t="shared" si="7"/>
        <v>302</v>
      </c>
      <c r="T28" s="106">
        <f>総合!S28</f>
        <v>2.1475</v>
      </c>
      <c r="U28" s="107">
        <f t="shared" si="8"/>
        <v>2.1499000000000001</v>
      </c>
      <c r="V28" s="76">
        <f t="shared" si="9"/>
        <v>893</v>
      </c>
      <c r="W28" s="108">
        <f t="shared" si="10"/>
        <v>3674</v>
      </c>
      <c r="X28" s="241">
        <f t="shared" si="11"/>
        <v>21</v>
      </c>
    </row>
    <row r="29" spans="2:24">
      <c r="B29" s="207">
        <v>22</v>
      </c>
      <c r="C29" s="191" t="s">
        <v>79</v>
      </c>
      <c r="D29" s="43" t="s">
        <v>40</v>
      </c>
      <c r="E29" s="44"/>
      <c r="F29" s="45">
        <f>総合!E26</f>
        <v>18.23</v>
      </c>
      <c r="G29" s="46">
        <f t="shared" si="0"/>
        <v>18.47</v>
      </c>
      <c r="H29" s="47">
        <f t="shared" si="1"/>
        <v>441</v>
      </c>
      <c r="I29" s="45">
        <f>総合!H26</f>
        <v>1.25</v>
      </c>
      <c r="J29" s="47">
        <f t="shared" si="2"/>
        <v>359</v>
      </c>
      <c r="K29" s="45">
        <f>総合!J26</f>
        <v>7.7</v>
      </c>
      <c r="L29" s="47">
        <f t="shared" si="3"/>
        <v>380</v>
      </c>
      <c r="M29" s="45">
        <f>総合!L26</f>
        <v>26.72</v>
      </c>
      <c r="N29" s="46">
        <f t="shared" si="4"/>
        <v>26.959999999999997</v>
      </c>
      <c r="O29" s="47">
        <f t="shared" si="5"/>
        <v>715</v>
      </c>
      <c r="P29" s="45">
        <f>総合!O26</f>
        <v>4.4000000000000004</v>
      </c>
      <c r="Q29" s="47">
        <f t="shared" si="6"/>
        <v>403</v>
      </c>
      <c r="R29" s="45">
        <f>総合!Q26</f>
        <v>21.21</v>
      </c>
      <c r="S29" s="47">
        <f t="shared" si="7"/>
        <v>311</v>
      </c>
      <c r="T29" s="48">
        <f>総合!S26</f>
        <v>2.1206</v>
      </c>
      <c r="U29" s="49">
        <f t="shared" si="8"/>
        <v>2.1230000000000002</v>
      </c>
      <c r="V29" s="50">
        <f t="shared" si="9"/>
        <v>931</v>
      </c>
      <c r="W29" s="51">
        <f t="shared" si="10"/>
        <v>3540</v>
      </c>
      <c r="X29" s="237">
        <f t="shared" si="11"/>
        <v>22</v>
      </c>
    </row>
    <row r="30" spans="2:24">
      <c r="B30" s="210">
        <v>23</v>
      </c>
      <c r="C30" s="130" t="s">
        <v>82</v>
      </c>
      <c r="D30" s="135" t="s">
        <v>57</v>
      </c>
      <c r="E30" s="136"/>
      <c r="F30" s="137">
        <f>総合!E43</f>
        <v>18.25</v>
      </c>
      <c r="G30" s="89">
        <f t="shared" si="0"/>
        <v>18.489999999999998</v>
      </c>
      <c r="H30" s="90">
        <f t="shared" si="1"/>
        <v>439</v>
      </c>
      <c r="I30" s="137">
        <f>総合!H43</f>
        <v>1.3</v>
      </c>
      <c r="J30" s="90">
        <f t="shared" si="2"/>
        <v>409</v>
      </c>
      <c r="K30" s="137">
        <f>総合!J43</f>
        <v>10.81</v>
      </c>
      <c r="L30" s="90">
        <f t="shared" si="3"/>
        <v>583</v>
      </c>
      <c r="M30" s="137">
        <f>総合!L43</f>
        <v>25.09</v>
      </c>
      <c r="N30" s="89">
        <f t="shared" si="4"/>
        <v>25.33</v>
      </c>
      <c r="O30" s="90">
        <f t="shared" si="5"/>
        <v>857</v>
      </c>
      <c r="P30" s="137">
        <f>総合!O43</f>
        <v>4.4000000000000004</v>
      </c>
      <c r="Q30" s="90">
        <f t="shared" si="6"/>
        <v>403</v>
      </c>
      <c r="R30" s="137">
        <f>総合!Q43</f>
        <v>21.76</v>
      </c>
      <c r="S30" s="90">
        <f t="shared" si="7"/>
        <v>322</v>
      </c>
      <c r="T30" s="145">
        <f>総合!S43</f>
        <v>2.4986999999999999</v>
      </c>
      <c r="U30" s="93">
        <f t="shared" si="8"/>
        <v>2.5011000000000001</v>
      </c>
      <c r="V30" s="94">
        <f t="shared" si="9"/>
        <v>462</v>
      </c>
      <c r="W30" s="95">
        <f t="shared" si="10"/>
        <v>3475</v>
      </c>
      <c r="X30" s="238">
        <f t="shared" si="11"/>
        <v>23</v>
      </c>
    </row>
    <row r="31" spans="2:24">
      <c r="B31" s="207">
        <v>24</v>
      </c>
      <c r="C31" s="191" t="s">
        <v>79</v>
      </c>
      <c r="D31" s="43" t="s">
        <v>50</v>
      </c>
      <c r="E31" s="44"/>
      <c r="F31" s="45">
        <f>総合!E36</f>
        <v>14.9</v>
      </c>
      <c r="G31" s="46">
        <f t="shared" si="0"/>
        <v>15.14</v>
      </c>
      <c r="H31" s="47">
        <f t="shared" si="1"/>
        <v>823</v>
      </c>
      <c r="I31" s="45">
        <f>総合!H36</f>
        <v>1.35</v>
      </c>
      <c r="J31" s="47">
        <f t="shared" si="2"/>
        <v>460</v>
      </c>
      <c r="K31" s="45">
        <f>総合!J36</f>
        <v>8.93</v>
      </c>
      <c r="L31" s="47">
        <f t="shared" si="3"/>
        <v>460</v>
      </c>
      <c r="M31" s="45">
        <f>総合!L36</f>
        <v>24.78</v>
      </c>
      <c r="N31" s="46">
        <f t="shared" si="4"/>
        <v>25.02</v>
      </c>
      <c r="O31" s="47">
        <f t="shared" si="5"/>
        <v>885</v>
      </c>
      <c r="P31" s="45">
        <f>総合!O36</f>
        <v>5.91</v>
      </c>
      <c r="Q31" s="47">
        <f t="shared" si="6"/>
        <v>822</v>
      </c>
      <c r="R31" s="45">
        <f>総合!Q36</f>
        <v>0</v>
      </c>
      <c r="S31" s="47">
        <f t="shared" si="7"/>
        <v>0</v>
      </c>
      <c r="T31" s="48">
        <f>総合!S36</f>
        <v>0</v>
      </c>
      <c r="U31" s="49">
        <f t="shared" si="8"/>
        <v>0</v>
      </c>
      <c r="V31" s="50">
        <f t="shared" si="9"/>
        <v>0</v>
      </c>
      <c r="W31" s="51">
        <f t="shared" si="10"/>
        <v>3450</v>
      </c>
      <c r="X31" s="237">
        <f t="shared" si="11"/>
        <v>24</v>
      </c>
    </row>
    <row r="32" spans="2:24" ht="14.25" thickBot="1">
      <c r="B32" s="217">
        <v>25</v>
      </c>
      <c r="C32" s="205" t="s">
        <v>79</v>
      </c>
      <c r="D32" s="195" t="s">
        <v>48</v>
      </c>
      <c r="E32" s="196"/>
      <c r="F32" s="197">
        <f>総合!E34</f>
        <v>18.37</v>
      </c>
      <c r="G32" s="198">
        <f t="shared" si="0"/>
        <v>18.61</v>
      </c>
      <c r="H32" s="199">
        <f t="shared" si="1"/>
        <v>427</v>
      </c>
      <c r="I32" s="197">
        <f>総合!H34</f>
        <v>1.5</v>
      </c>
      <c r="J32" s="199">
        <f t="shared" si="2"/>
        <v>621</v>
      </c>
      <c r="K32" s="197">
        <f>総合!J34</f>
        <v>8.08</v>
      </c>
      <c r="L32" s="199">
        <f t="shared" si="3"/>
        <v>405</v>
      </c>
      <c r="M32" s="197">
        <f>総合!L34</f>
        <v>25.36</v>
      </c>
      <c r="N32" s="198">
        <f t="shared" si="4"/>
        <v>25.599999999999998</v>
      </c>
      <c r="O32" s="199">
        <f t="shared" si="5"/>
        <v>833</v>
      </c>
      <c r="P32" s="197">
        <f>総合!O34</f>
        <v>5.29</v>
      </c>
      <c r="Q32" s="199">
        <f t="shared" si="6"/>
        <v>640</v>
      </c>
      <c r="R32" s="197">
        <f>総合!Q34</f>
        <v>29.77</v>
      </c>
      <c r="S32" s="199">
        <f t="shared" si="7"/>
        <v>472</v>
      </c>
      <c r="T32" s="200">
        <f>総合!S34</f>
        <v>0</v>
      </c>
      <c r="U32" s="201">
        <f t="shared" si="8"/>
        <v>0</v>
      </c>
      <c r="V32" s="202">
        <f t="shared" si="9"/>
        <v>0</v>
      </c>
      <c r="W32" s="203">
        <f t="shared" si="10"/>
        <v>3398</v>
      </c>
      <c r="X32" s="242">
        <f t="shared" si="11"/>
        <v>25</v>
      </c>
    </row>
    <row r="33" spans="2:24">
      <c r="B33" s="209">
        <v>26</v>
      </c>
      <c r="C33" s="129" t="s">
        <v>82</v>
      </c>
      <c r="D33" s="132" t="s">
        <v>61</v>
      </c>
      <c r="E33" s="133"/>
      <c r="F33" s="134">
        <f>総合!E47</f>
        <v>17.84</v>
      </c>
      <c r="G33" s="110">
        <f t="shared" si="0"/>
        <v>18.079999999999998</v>
      </c>
      <c r="H33" s="111">
        <f t="shared" si="1"/>
        <v>480</v>
      </c>
      <c r="I33" s="134">
        <f>総合!H47</f>
        <v>1.2</v>
      </c>
      <c r="J33" s="111">
        <f t="shared" si="2"/>
        <v>312</v>
      </c>
      <c r="K33" s="134">
        <f>総合!J47</f>
        <v>8.27</v>
      </c>
      <c r="L33" s="111">
        <f t="shared" si="3"/>
        <v>417</v>
      </c>
      <c r="M33" s="134">
        <f>総合!L47</f>
        <v>26.67</v>
      </c>
      <c r="N33" s="110">
        <f t="shared" si="4"/>
        <v>26.91</v>
      </c>
      <c r="O33" s="111">
        <f t="shared" si="5"/>
        <v>719</v>
      </c>
      <c r="P33" s="134">
        <f>総合!O47</f>
        <v>4.84</v>
      </c>
      <c r="Q33" s="111">
        <f t="shared" si="6"/>
        <v>516</v>
      </c>
      <c r="R33" s="134">
        <f>総合!Q47</f>
        <v>15.4</v>
      </c>
      <c r="S33" s="111">
        <f t="shared" si="7"/>
        <v>204</v>
      </c>
      <c r="T33" s="144">
        <f>総合!S47</f>
        <v>2.4094000000000002</v>
      </c>
      <c r="U33" s="112">
        <f t="shared" si="8"/>
        <v>2.4118000000000004</v>
      </c>
      <c r="V33" s="113">
        <f t="shared" si="9"/>
        <v>559</v>
      </c>
      <c r="W33" s="114">
        <f t="shared" si="10"/>
        <v>3207</v>
      </c>
      <c r="X33" s="236">
        <f t="shared" si="11"/>
        <v>26</v>
      </c>
    </row>
    <row r="34" spans="2:24">
      <c r="B34" s="210">
        <v>27</v>
      </c>
      <c r="C34" s="130" t="s">
        <v>82</v>
      </c>
      <c r="D34" s="135" t="s">
        <v>64</v>
      </c>
      <c r="E34" s="136"/>
      <c r="F34" s="137">
        <f>総合!E50</f>
        <v>19.899999999999999</v>
      </c>
      <c r="G34" s="89">
        <f t="shared" si="0"/>
        <v>20.139999999999997</v>
      </c>
      <c r="H34" s="90">
        <f t="shared" si="1"/>
        <v>291</v>
      </c>
      <c r="I34" s="137">
        <f>総合!H50</f>
        <v>1.2</v>
      </c>
      <c r="J34" s="90">
        <f t="shared" si="2"/>
        <v>312</v>
      </c>
      <c r="K34" s="137">
        <f>総合!J50</f>
        <v>8.75</v>
      </c>
      <c r="L34" s="90">
        <f t="shared" si="3"/>
        <v>448</v>
      </c>
      <c r="M34" s="137">
        <f>総合!L50</f>
        <v>27.78</v>
      </c>
      <c r="N34" s="89">
        <f t="shared" si="4"/>
        <v>28.02</v>
      </c>
      <c r="O34" s="90">
        <f t="shared" si="5"/>
        <v>629</v>
      </c>
      <c r="P34" s="137">
        <f>総合!O50</f>
        <v>4.04</v>
      </c>
      <c r="Q34" s="90">
        <f t="shared" si="6"/>
        <v>317</v>
      </c>
      <c r="R34" s="137">
        <f>総合!Q50</f>
        <v>16.03</v>
      </c>
      <c r="S34" s="90">
        <f t="shared" si="7"/>
        <v>216</v>
      </c>
      <c r="T34" s="145">
        <f>総合!S50</f>
        <v>2.1288999999999998</v>
      </c>
      <c r="U34" s="93">
        <f t="shared" si="8"/>
        <v>2.1313</v>
      </c>
      <c r="V34" s="94">
        <f t="shared" si="9"/>
        <v>919</v>
      </c>
      <c r="W34" s="95">
        <f t="shared" si="10"/>
        <v>3132</v>
      </c>
      <c r="X34" s="238">
        <f t="shared" si="11"/>
        <v>27</v>
      </c>
    </row>
    <row r="35" spans="2:24">
      <c r="B35" s="210">
        <v>28</v>
      </c>
      <c r="C35" s="130" t="s">
        <v>82</v>
      </c>
      <c r="D35" s="135" t="s">
        <v>69</v>
      </c>
      <c r="E35" s="136"/>
      <c r="F35" s="137">
        <f>総合!E55</f>
        <v>18.39</v>
      </c>
      <c r="G35" s="89">
        <f t="shared" si="0"/>
        <v>18.63</v>
      </c>
      <c r="H35" s="90">
        <f t="shared" si="1"/>
        <v>425</v>
      </c>
      <c r="I35" s="137">
        <f>総合!H55</f>
        <v>1.45</v>
      </c>
      <c r="J35" s="90">
        <f t="shared" si="2"/>
        <v>566</v>
      </c>
      <c r="K35" s="137">
        <f>総合!J55</f>
        <v>11.36</v>
      </c>
      <c r="L35" s="90">
        <f t="shared" si="3"/>
        <v>619</v>
      </c>
      <c r="M35" s="137">
        <f>総合!L55</f>
        <v>28.2</v>
      </c>
      <c r="N35" s="89">
        <f t="shared" si="4"/>
        <v>28.439999999999998</v>
      </c>
      <c r="O35" s="90">
        <f t="shared" si="5"/>
        <v>597</v>
      </c>
      <c r="P35" s="137">
        <f>総合!O55</f>
        <v>4.38</v>
      </c>
      <c r="Q35" s="90">
        <f t="shared" si="6"/>
        <v>398</v>
      </c>
      <c r="R35" s="137">
        <f>総合!Q55</f>
        <v>29.13</v>
      </c>
      <c r="S35" s="90">
        <f t="shared" si="7"/>
        <v>460</v>
      </c>
      <c r="T35" s="145">
        <f>総合!S55</f>
        <v>0</v>
      </c>
      <c r="U35" s="93">
        <f t="shared" si="8"/>
        <v>0</v>
      </c>
      <c r="V35" s="94">
        <f t="shared" si="9"/>
        <v>0</v>
      </c>
      <c r="W35" s="95">
        <f t="shared" si="10"/>
        <v>3065</v>
      </c>
      <c r="X35" s="238">
        <f t="shared" si="11"/>
        <v>28</v>
      </c>
    </row>
    <row r="36" spans="2:24">
      <c r="B36" s="207">
        <v>29</v>
      </c>
      <c r="C36" s="191" t="s">
        <v>79</v>
      </c>
      <c r="D36" s="43" t="s">
        <v>44</v>
      </c>
      <c r="E36" s="44"/>
      <c r="F36" s="45">
        <f>総合!E30</f>
        <v>15.03</v>
      </c>
      <c r="G36" s="46">
        <f t="shared" si="0"/>
        <v>15.27</v>
      </c>
      <c r="H36" s="47">
        <f t="shared" si="1"/>
        <v>806</v>
      </c>
      <c r="I36" s="45">
        <f>総合!H30</f>
        <v>1.3</v>
      </c>
      <c r="J36" s="47">
        <f t="shared" si="2"/>
        <v>409</v>
      </c>
      <c r="K36" s="45">
        <f>総合!J30</f>
        <v>8.4499999999999993</v>
      </c>
      <c r="L36" s="47">
        <f t="shared" si="3"/>
        <v>428</v>
      </c>
      <c r="M36" s="45">
        <f>総合!L30</f>
        <v>25.45</v>
      </c>
      <c r="N36" s="46">
        <f t="shared" si="4"/>
        <v>25.689999999999998</v>
      </c>
      <c r="O36" s="47">
        <f t="shared" si="5"/>
        <v>824</v>
      </c>
      <c r="P36" s="45">
        <f>総合!O30</f>
        <v>4.71</v>
      </c>
      <c r="Q36" s="47">
        <f t="shared" si="6"/>
        <v>482</v>
      </c>
      <c r="R36" s="45">
        <f>総合!Q30</f>
        <v>0</v>
      </c>
      <c r="S36" s="47">
        <f t="shared" si="7"/>
        <v>0</v>
      </c>
      <c r="T36" s="48">
        <f>総合!S30</f>
        <v>0</v>
      </c>
      <c r="U36" s="49">
        <f t="shared" si="8"/>
        <v>0</v>
      </c>
      <c r="V36" s="50">
        <f t="shared" si="9"/>
        <v>0</v>
      </c>
      <c r="W36" s="51">
        <f t="shared" si="10"/>
        <v>2949</v>
      </c>
      <c r="X36" s="237">
        <f t="shared" si="11"/>
        <v>29</v>
      </c>
    </row>
    <row r="37" spans="2:24" ht="14.25" thickBot="1">
      <c r="B37" s="211">
        <v>30</v>
      </c>
      <c r="C37" s="131" t="s">
        <v>82</v>
      </c>
      <c r="D37" s="141" t="s">
        <v>60</v>
      </c>
      <c r="E37" s="142"/>
      <c r="F37" s="143">
        <f>総合!E46</f>
        <v>20.51</v>
      </c>
      <c r="G37" s="117">
        <f t="shared" si="0"/>
        <v>20.75</v>
      </c>
      <c r="H37" s="118">
        <f t="shared" si="1"/>
        <v>243</v>
      </c>
      <c r="I37" s="143">
        <f>総合!H46</f>
        <v>1.25</v>
      </c>
      <c r="J37" s="118">
        <f t="shared" si="2"/>
        <v>359</v>
      </c>
      <c r="K37" s="143">
        <f>総合!J46</f>
        <v>10.25</v>
      </c>
      <c r="L37" s="118">
        <f t="shared" si="3"/>
        <v>546</v>
      </c>
      <c r="M37" s="143">
        <f>総合!L46</f>
        <v>30.25</v>
      </c>
      <c r="N37" s="117">
        <f t="shared" si="4"/>
        <v>30.49</v>
      </c>
      <c r="O37" s="118">
        <f t="shared" si="5"/>
        <v>448</v>
      </c>
      <c r="P37" s="143">
        <f>総合!O46</f>
        <v>4.49</v>
      </c>
      <c r="Q37" s="118">
        <f t="shared" si="6"/>
        <v>426</v>
      </c>
      <c r="R37" s="143">
        <f>総合!Q46</f>
        <v>15.08</v>
      </c>
      <c r="S37" s="118">
        <f t="shared" si="7"/>
        <v>198</v>
      </c>
      <c r="T37" s="147">
        <f>総合!S46</f>
        <v>2.3331</v>
      </c>
      <c r="U37" s="119">
        <f t="shared" si="8"/>
        <v>2.3355000000000001</v>
      </c>
      <c r="V37" s="120">
        <f t="shared" si="9"/>
        <v>649</v>
      </c>
      <c r="W37" s="121">
        <f t="shared" si="10"/>
        <v>2869</v>
      </c>
      <c r="X37" s="240">
        <f t="shared" si="11"/>
        <v>30</v>
      </c>
    </row>
    <row r="38" spans="2:24">
      <c r="B38" s="215">
        <v>31</v>
      </c>
      <c r="C38" s="216" t="s">
        <v>79</v>
      </c>
      <c r="D38" s="218" t="s">
        <v>53</v>
      </c>
      <c r="E38" s="219"/>
      <c r="F38" s="220">
        <f>総合!E39</f>
        <v>16.71</v>
      </c>
      <c r="G38" s="221">
        <f t="shared" si="0"/>
        <v>16.95</v>
      </c>
      <c r="H38" s="222">
        <f t="shared" si="1"/>
        <v>602</v>
      </c>
      <c r="I38" s="220">
        <f>総合!H39</f>
        <v>1.55</v>
      </c>
      <c r="J38" s="222">
        <f t="shared" si="2"/>
        <v>678</v>
      </c>
      <c r="K38" s="220">
        <f>総合!J39</f>
        <v>8.8699999999999992</v>
      </c>
      <c r="L38" s="222">
        <f t="shared" si="3"/>
        <v>456</v>
      </c>
      <c r="M38" s="220">
        <f>総合!L39</f>
        <v>0</v>
      </c>
      <c r="N38" s="221">
        <f t="shared" si="4"/>
        <v>0</v>
      </c>
      <c r="O38" s="222">
        <f t="shared" si="5"/>
        <v>0</v>
      </c>
      <c r="P38" s="220">
        <f>総合!O39</f>
        <v>5.64</v>
      </c>
      <c r="Q38" s="222">
        <f t="shared" si="6"/>
        <v>741</v>
      </c>
      <c r="R38" s="220">
        <f>総合!Q39</f>
        <v>23.15</v>
      </c>
      <c r="S38" s="222">
        <f t="shared" si="7"/>
        <v>348</v>
      </c>
      <c r="T38" s="223">
        <f>総合!S39</f>
        <v>0</v>
      </c>
      <c r="U38" s="224">
        <f t="shared" si="8"/>
        <v>0</v>
      </c>
      <c r="V38" s="225">
        <f t="shared" si="9"/>
        <v>0</v>
      </c>
      <c r="W38" s="226">
        <f t="shared" si="10"/>
        <v>2825</v>
      </c>
      <c r="X38" s="243">
        <f t="shared" si="11"/>
        <v>31</v>
      </c>
    </row>
    <row r="39" spans="2:24">
      <c r="B39" s="210">
        <v>32</v>
      </c>
      <c r="C39" s="130" t="s">
        <v>82</v>
      </c>
      <c r="D39" s="138" t="s">
        <v>65</v>
      </c>
      <c r="E39" s="139"/>
      <c r="F39" s="140">
        <f>総合!E51</f>
        <v>19.68</v>
      </c>
      <c r="G39" s="91">
        <f t="shared" si="0"/>
        <v>19.919999999999998</v>
      </c>
      <c r="H39" s="92">
        <f t="shared" si="1"/>
        <v>309</v>
      </c>
      <c r="I39" s="140">
        <f>総合!H51</f>
        <v>1.35</v>
      </c>
      <c r="J39" s="92">
        <f t="shared" si="2"/>
        <v>460</v>
      </c>
      <c r="K39" s="140">
        <f>総合!J51</f>
        <v>8.17</v>
      </c>
      <c r="L39" s="92">
        <f t="shared" si="3"/>
        <v>410</v>
      </c>
      <c r="M39" s="140">
        <f>総合!L51</f>
        <v>28.15</v>
      </c>
      <c r="N39" s="91">
        <f t="shared" si="4"/>
        <v>28.389999999999997</v>
      </c>
      <c r="O39" s="92">
        <f t="shared" si="5"/>
        <v>600</v>
      </c>
      <c r="P39" s="140">
        <f>総合!O51</f>
        <v>4.0599999999999996</v>
      </c>
      <c r="Q39" s="92">
        <f t="shared" si="6"/>
        <v>322</v>
      </c>
      <c r="R39" s="140">
        <f>総合!Q51</f>
        <v>19.36</v>
      </c>
      <c r="S39" s="92">
        <f t="shared" si="7"/>
        <v>277</v>
      </c>
      <c r="T39" s="146">
        <f>総合!S51</f>
        <v>2.532</v>
      </c>
      <c r="U39" s="97">
        <f t="shared" si="8"/>
        <v>2.5344000000000002</v>
      </c>
      <c r="V39" s="98">
        <f t="shared" si="9"/>
        <v>428</v>
      </c>
      <c r="W39" s="99">
        <f t="shared" si="10"/>
        <v>2806</v>
      </c>
      <c r="X39" s="239">
        <f t="shared" si="11"/>
        <v>32</v>
      </c>
    </row>
    <row r="40" spans="2:24">
      <c r="B40" s="210">
        <v>33</v>
      </c>
      <c r="C40" s="130" t="s">
        <v>82</v>
      </c>
      <c r="D40" s="138" t="s">
        <v>56</v>
      </c>
      <c r="E40" s="139"/>
      <c r="F40" s="140">
        <f>総合!E42</f>
        <v>20.059999999999999</v>
      </c>
      <c r="G40" s="91">
        <f t="shared" si="0"/>
        <v>20.299999999999997</v>
      </c>
      <c r="H40" s="92">
        <f t="shared" si="1"/>
        <v>278</v>
      </c>
      <c r="I40" s="140">
        <f>総合!H42</f>
        <v>1.25</v>
      </c>
      <c r="J40" s="92">
        <f t="shared" si="2"/>
        <v>359</v>
      </c>
      <c r="K40" s="140">
        <f>総合!J42</f>
        <v>8.73</v>
      </c>
      <c r="L40" s="92">
        <f t="shared" si="3"/>
        <v>447</v>
      </c>
      <c r="M40" s="140">
        <f>総合!L42</f>
        <v>30.42</v>
      </c>
      <c r="N40" s="91">
        <f t="shared" si="4"/>
        <v>30.66</v>
      </c>
      <c r="O40" s="92">
        <f t="shared" si="5"/>
        <v>437</v>
      </c>
      <c r="P40" s="140">
        <f>総合!O42</f>
        <v>3.92</v>
      </c>
      <c r="Q40" s="92">
        <f t="shared" si="6"/>
        <v>290</v>
      </c>
      <c r="R40" s="140">
        <f>総合!Q42</f>
        <v>29.58</v>
      </c>
      <c r="S40" s="92">
        <f t="shared" si="7"/>
        <v>469</v>
      </c>
      <c r="T40" s="146">
        <f>総合!S42</f>
        <v>3.1753</v>
      </c>
      <c r="U40" s="97">
        <f t="shared" si="8"/>
        <v>3.1777000000000002</v>
      </c>
      <c r="V40" s="98">
        <f t="shared" si="9"/>
        <v>218</v>
      </c>
      <c r="W40" s="99">
        <f t="shared" si="10"/>
        <v>2498</v>
      </c>
      <c r="X40" s="239">
        <f t="shared" si="11"/>
        <v>33</v>
      </c>
    </row>
    <row r="41" spans="2:24">
      <c r="B41" s="210">
        <v>34</v>
      </c>
      <c r="C41" s="130" t="s">
        <v>82</v>
      </c>
      <c r="D41" s="138" t="s">
        <v>59</v>
      </c>
      <c r="E41" s="139"/>
      <c r="F41" s="140">
        <f>総合!E45</f>
        <v>22.02</v>
      </c>
      <c r="G41" s="91">
        <f t="shared" si="0"/>
        <v>22.259999999999998</v>
      </c>
      <c r="H41" s="92">
        <f t="shared" si="1"/>
        <v>142</v>
      </c>
      <c r="I41" s="140">
        <f>総合!H45</f>
        <v>1.25</v>
      </c>
      <c r="J41" s="92">
        <f t="shared" si="2"/>
        <v>359</v>
      </c>
      <c r="K41" s="140">
        <f>総合!J45</f>
        <v>8.09</v>
      </c>
      <c r="L41" s="92">
        <f t="shared" si="3"/>
        <v>405</v>
      </c>
      <c r="M41" s="140">
        <f>総合!L45</f>
        <v>29.62</v>
      </c>
      <c r="N41" s="91">
        <f t="shared" si="4"/>
        <v>29.86</v>
      </c>
      <c r="O41" s="92">
        <f t="shared" si="5"/>
        <v>492</v>
      </c>
      <c r="P41" s="140">
        <f>総合!O45</f>
        <v>3.75</v>
      </c>
      <c r="Q41" s="92">
        <f t="shared" si="6"/>
        <v>252</v>
      </c>
      <c r="R41" s="140">
        <f>総合!Q45</f>
        <v>21.4</v>
      </c>
      <c r="S41" s="92">
        <f t="shared" si="7"/>
        <v>315</v>
      </c>
      <c r="T41" s="146">
        <f>総合!S45</f>
        <v>3.0665</v>
      </c>
      <c r="U41" s="97">
        <f t="shared" si="8"/>
        <v>3.0689000000000002</v>
      </c>
      <c r="V41" s="98">
        <f t="shared" si="9"/>
        <v>304</v>
      </c>
      <c r="W41" s="99">
        <f t="shared" si="10"/>
        <v>2269</v>
      </c>
      <c r="X41" s="239">
        <f t="shared" si="11"/>
        <v>34</v>
      </c>
    </row>
    <row r="42" spans="2:24" ht="14.25" thickBot="1">
      <c r="B42" s="213">
        <v>35</v>
      </c>
      <c r="C42" s="214" t="s">
        <v>82</v>
      </c>
      <c r="D42" s="138" t="s">
        <v>75</v>
      </c>
      <c r="E42" s="139"/>
      <c r="F42" s="140">
        <f>総合!E61</f>
        <v>20.25</v>
      </c>
      <c r="G42" s="91">
        <f t="shared" si="0"/>
        <v>20.49</v>
      </c>
      <c r="H42" s="92">
        <f t="shared" si="1"/>
        <v>263</v>
      </c>
      <c r="I42" s="140">
        <f>総合!H61</f>
        <v>1.5</v>
      </c>
      <c r="J42" s="92">
        <f t="shared" si="2"/>
        <v>621</v>
      </c>
      <c r="K42" s="140">
        <f>総合!J61</f>
        <v>9.9499999999999993</v>
      </c>
      <c r="L42" s="92">
        <f t="shared" si="3"/>
        <v>526</v>
      </c>
      <c r="M42" s="140">
        <f>総合!L61</f>
        <v>0</v>
      </c>
      <c r="N42" s="91">
        <f t="shared" si="4"/>
        <v>0</v>
      </c>
      <c r="O42" s="92">
        <f t="shared" si="5"/>
        <v>0</v>
      </c>
      <c r="P42" s="140">
        <f>総合!O61</f>
        <v>4.05</v>
      </c>
      <c r="Q42" s="92">
        <f t="shared" si="6"/>
        <v>319</v>
      </c>
      <c r="R42" s="140">
        <f>総合!Q61</f>
        <v>31.83</v>
      </c>
      <c r="S42" s="92">
        <f t="shared" si="7"/>
        <v>511</v>
      </c>
      <c r="T42" s="146">
        <f>総合!S61</f>
        <v>0</v>
      </c>
      <c r="U42" s="97">
        <f t="shared" si="8"/>
        <v>0</v>
      </c>
      <c r="V42" s="98">
        <f t="shared" si="9"/>
        <v>0</v>
      </c>
      <c r="W42" s="99">
        <f t="shared" si="10"/>
        <v>2240</v>
      </c>
      <c r="X42" s="239">
        <f t="shared" si="11"/>
        <v>35</v>
      </c>
    </row>
    <row r="43" spans="2:24">
      <c r="B43" s="206">
        <v>36</v>
      </c>
      <c r="C43" s="126" t="s">
        <v>79</v>
      </c>
      <c r="D43" s="227" t="s">
        <v>49</v>
      </c>
      <c r="E43" s="228"/>
      <c r="F43" s="229">
        <f>総合!E35</f>
        <v>0</v>
      </c>
      <c r="G43" s="230">
        <f t="shared" si="0"/>
        <v>0</v>
      </c>
      <c r="H43" s="231">
        <f t="shared" si="1"/>
        <v>0</v>
      </c>
      <c r="I43" s="229">
        <f>総合!H35</f>
        <v>0</v>
      </c>
      <c r="J43" s="231">
        <f t="shared" si="2"/>
        <v>0</v>
      </c>
      <c r="K43" s="229">
        <f>総合!J35</f>
        <v>0</v>
      </c>
      <c r="L43" s="231">
        <f t="shared" si="3"/>
        <v>0</v>
      </c>
      <c r="M43" s="229">
        <f>総合!L35</f>
        <v>23.64</v>
      </c>
      <c r="N43" s="230">
        <f t="shared" si="4"/>
        <v>23.88</v>
      </c>
      <c r="O43" s="231">
        <f t="shared" si="5"/>
        <v>992</v>
      </c>
      <c r="P43" s="229">
        <f>総合!O35</f>
        <v>0</v>
      </c>
      <c r="Q43" s="231">
        <f t="shared" si="6"/>
        <v>0</v>
      </c>
      <c r="R43" s="229">
        <f>総合!Q35</f>
        <v>34.729999999999997</v>
      </c>
      <c r="S43" s="231">
        <f t="shared" si="7"/>
        <v>566</v>
      </c>
      <c r="T43" s="232">
        <f>総合!S35</f>
        <v>0</v>
      </c>
      <c r="U43" s="233">
        <f t="shared" si="8"/>
        <v>0</v>
      </c>
      <c r="V43" s="234">
        <f t="shared" si="9"/>
        <v>0</v>
      </c>
      <c r="W43" s="235">
        <f t="shared" si="10"/>
        <v>1558</v>
      </c>
      <c r="X43" s="244">
        <f t="shared" si="11"/>
        <v>36</v>
      </c>
    </row>
    <row r="44" spans="2:24">
      <c r="B44" s="207">
        <v>37</v>
      </c>
      <c r="C44" s="191" t="s">
        <v>78</v>
      </c>
      <c r="D44" s="43" t="s">
        <v>39</v>
      </c>
      <c r="E44" s="44"/>
      <c r="F44" s="45">
        <f>総合!E25</f>
        <v>0</v>
      </c>
      <c r="G44" s="46">
        <f t="shared" si="0"/>
        <v>0</v>
      </c>
      <c r="H44" s="47">
        <f t="shared" si="1"/>
        <v>0</v>
      </c>
      <c r="I44" s="45">
        <f>総合!H25</f>
        <v>0</v>
      </c>
      <c r="J44" s="47">
        <f t="shared" si="2"/>
        <v>0</v>
      </c>
      <c r="K44" s="45">
        <f>総合!J25</f>
        <v>6.65</v>
      </c>
      <c r="L44" s="47">
        <f t="shared" si="3"/>
        <v>313</v>
      </c>
      <c r="M44" s="45">
        <f>総合!L25</f>
        <v>0</v>
      </c>
      <c r="N44" s="46">
        <f t="shared" si="4"/>
        <v>0</v>
      </c>
      <c r="O44" s="47">
        <f t="shared" si="5"/>
        <v>0</v>
      </c>
      <c r="P44" s="45">
        <f>総合!O25</f>
        <v>0</v>
      </c>
      <c r="Q44" s="47">
        <f t="shared" si="6"/>
        <v>0</v>
      </c>
      <c r="R44" s="45">
        <f>総合!Q25</f>
        <v>24.8</v>
      </c>
      <c r="S44" s="47">
        <f t="shared" si="7"/>
        <v>379</v>
      </c>
      <c r="T44" s="48">
        <f>総合!S25</f>
        <v>0</v>
      </c>
      <c r="U44" s="49">
        <f t="shared" si="8"/>
        <v>0</v>
      </c>
      <c r="V44" s="50">
        <f t="shared" si="9"/>
        <v>0</v>
      </c>
      <c r="W44" s="51">
        <f t="shared" si="10"/>
        <v>692</v>
      </c>
      <c r="X44" s="237">
        <f t="shared" si="11"/>
        <v>37</v>
      </c>
    </row>
    <row r="45" spans="2:24">
      <c r="B45" s="207">
        <v>38</v>
      </c>
      <c r="C45" s="191" t="s">
        <v>79</v>
      </c>
      <c r="D45" s="195" t="s">
        <v>55</v>
      </c>
      <c r="E45" s="196"/>
      <c r="F45" s="197">
        <f>総合!E41</f>
        <v>0</v>
      </c>
      <c r="G45" s="198">
        <f t="shared" si="0"/>
        <v>0</v>
      </c>
      <c r="H45" s="199">
        <f t="shared" si="1"/>
        <v>0</v>
      </c>
      <c r="I45" s="197">
        <f>総合!H41</f>
        <v>0</v>
      </c>
      <c r="J45" s="199">
        <f t="shared" si="2"/>
        <v>0</v>
      </c>
      <c r="K45" s="197">
        <f>総合!J41</f>
        <v>0</v>
      </c>
      <c r="L45" s="199">
        <f t="shared" si="3"/>
        <v>0</v>
      </c>
      <c r="M45" s="197">
        <f>総合!L41</f>
        <v>0</v>
      </c>
      <c r="N45" s="198">
        <f t="shared" si="4"/>
        <v>0</v>
      </c>
      <c r="O45" s="199">
        <f t="shared" si="5"/>
        <v>0</v>
      </c>
      <c r="P45" s="197">
        <f>総合!O41</f>
        <v>0</v>
      </c>
      <c r="Q45" s="199">
        <f t="shared" si="6"/>
        <v>0</v>
      </c>
      <c r="R45" s="197">
        <f>総合!Q41</f>
        <v>31.48</v>
      </c>
      <c r="S45" s="199">
        <f t="shared" si="7"/>
        <v>505</v>
      </c>
      <c r="T45" s="200">
        <f>総合!S41</f>
        <v>0</v>
      </c>
      <c r="U45" s="201">
        <f t="shared" si="8"/>
        <v>0</v>
      </c>
      <c r="V45" s="202">
        <f t="shared" si="9"/>
        <v>0</v>
      </c>
      <c r="W45" s="203">
        <f t="shared" si="10"/>
        <v>505</v>
      </c>
      <c r="X45" s="242">
        <f t="shared" si="11"/>
        <v>38</v>
      </c>
    </row>
    <row r="46" spans="2:24" ht="14.25" thickBot="1">
      <c r="B46" s="212">
        <v>39</v>
      </c>
      <c r="C46" s="169" t="s">
        <v>79</v>
      </c>
      <c r="D46" s="170" t="s">
        <v>45</v>
      </c>
      <c r="E46" s="171"/>
      <c r="F46" s="172">
        <f>総合!E31</f>
        <v>0</v>
      </c>
      <c r="G46" s="173">
        <f t="shared" si="0"/>
        <v>0</v>
      </c>
      <c r="H46" s="174">
        <f t="shared" si="1"/>
        <v>0</v>
      </c>
      <c r="I46" s="172">
        <f>総合!H31</f>
        <v>0</v>
      </c>
      <c r="J46" s="174">
        <f t="shared" si="2"/>
        <v>0</v>
      </c>
      <c r="K46" s="172">
        <f>総合!J31</f>
        <v>0</v>
      </c>
      <c r="L46" s="174">
        <f t="shared" si="3"/>
        <v>0</v>
      </c>
      <c r="M46" s="172">
        <f>総合!L31</f>
        <v>0</v>
      </c>
      <c r="N46" s="173">
        <f t="shared" si="4"/>
        <v>0</v>
      </c>
      <c r="O46" s="174">
        <f t="shared" si="5"/>
        <v>0</v>
      </c>
      <c r="P46" s="172">
        <f>総合!O31</f>
        <v>0</v>
      </c>
      <c r="Q46" s="174">
        <f t="shared" si="6"/>
        <v>0</v>
      </c>
      <c r="R46" s="172">
        <f>総合!Q31</f>
        <v>0</v>
      </c>
      <c r="S46" s="174">
        <f t="shared" si="7"/>
        <v>0</v>
      </c>
      <c r="T46" s="175">
        <f>総合!S31</f>
        <v>0</v>
      </c>
      <c r="U46" s="176">
        <f t="shared" si="8"/>
        <v>0</v>
      </c>
      <c r="V46" s="177">
        <f t="shared" si="9"/>
        <v>0</v>
      </c>
      <c r="W46" s="178">
        <f t="shared" si="10"/>
        <v>0</v>
      </c>
      <c r="X46" s="245">
        <f t="shared" si="11"/>
        <v>39</v>
      </c>
    </row>
  </sheetData>
  <sheetProtection sheet="1" objects="1" scenarios="1"/>
  <mergeCells count="15">
    <mergeCell ref="W6:W7"/>
    <mergeCell ref="X6:X7"/>
    <mergeCell ref="B1:J4"/>
    <mergeCell ref="K1:U4"/>
    <mergeCell ref="B6:B7"/>
    <mergeCell ref="C6:C7"/>
    <mergeCell ref="D6:D7"/>
    <mergeCell ref="E6:E7"/>
    <mergeCell ref="F6:H6"/>
    <mergeCell ref="I6:J6"/>
    <mergeCell ref="K6:L6"/>
    <mergeCell ref="M6:O6"/>
    <mergeCell ref="P6:Q6"/>
    <mergeCell ref="R6:S6"/>
    <mergeCell ref="T6:V6"/>
  </mergeCells>
  <phoneticPr fontId="1"/>
  <dataValidations count="1">
    <dataValidation type="list" allowBlank="1" showInputMessage="1" showErrorMessage="1" sqref="E8:E46">
      <formula1>"男, 女"</formula1>
    </dataValidation>
  </dataValidations>
  <pageMargins left="0" right="0.39370078740157483" top="0.59055118110236227" bottom="0" header="0.31496062992125984" footer="0.31496062992125984"/>
  <pageSetup paperSize="9" scale="8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総合</vt:lpstr>
      <vt:lpstr>A</vt:lpstr>
      <vt:lpstr>B</vt:lpstr>
      <vt:lpstr>C</vt:lpstr>
      <vt:lpstr>Ｂ＋Ｃ</vt:lpstr>
      <vt:lpstr>A!Print_Area</vt:lpstr>
      <vt:lpstr>B!Print_Area</vt:lpstr>
      <vt:lpstr>'Ｂ＋Ｃ'!Print_Area</vt:lpstr>
      <vt:lpstr>'C'!Print_Area</vt:lpstr>
      <vt:lpstr>総合!Print_Area</vt:lpstr>
      <vt:lpstr>A!Print_Titles</vt:lpstr>
      <vt:lpstr>B!Print_Titles</vt:lpstr>
      <vt:lpstr>'Ｂ＋Ｃ'!Print_Titles</vt:lpstr>
      <vt:lpstr>'C'!Print_Titles</vt:lpstr>
      <vt:lpstr>総合!Print_Titles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山下琢也</dc:creator>
  <cp:lastModifiedBy>山下琢也</cp:lastModifiedBy>
  <cp:lastPrinted>2015-11-21T09:08:40Z</cp:lastPrinted>
  <dcterms:created xsi:type="dcterms:W3CDTF">2015-09-17T02:59:38Z</dcterms:created>
  <dcterms:modified xsi:type="dcterms:W3CDTF">2015-11-21T13:45:24Z</dcterms:modified>
</cp:coreProperties>
</file>